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60" windowHeight="5970" tabRatio="796" activeTab="7"/>
  </bookViews>
  <sheets>
    <sheet name="informacje ogólne" sheetId="1" r:id="rId1"/>
    <sheet name="budynki" sheetId="2" r:id="rId2"/>
    <sheet name="elektronika " sheetId="3" r:id="rId3"/>
    <sheet name="środki trwałe" sheetId="4" r:id="rId4"/>
    <sheet name="pojazdy" sheetId="5" r:id="rId5"/>
    <sheet name="maszyny" sheetId="6" r:id="rId6"/>
    <sheet name="lokalizacje " sheetId="7" r:id="rId7"/>
    <sheet name="szkodowość" sheetId="8" r:id="rId8"/>
  </sheets>
  <definedNames>
    <definedName name="_xlnm.Print_Area" localSheetId="1">'budynki'!$A$1:$AA$47</definedName>
    <definedName name="_xlnm.Print_Area" localSheetId="2">'elektronika '!$A$1:$D$207</definedName>
    <definedName name="_xlnm.Print_Area" localSheetId="0">'informacje ogólne'!$A$1:$I$14</definedName>
    <definedName name="_xlnm.Print_Area" localSheetId="6">'lokalizacje '!$A$1:$C$13</definedName>
    <definedName name="_xlnm.Print_Area" localSheetId="5">'maszyny'!$A$1:$J$9</definedName>
    <definedName name="_xlnm.Print_Area" localSheetId="4">'pojazdy'!$A$1:$V$28</definedName>
    <definedName name="_xlnm.Print_Area" localSheetId="7">'szkodowość'!$A$1:$E$15</definedName>
    <definedName name="_xlnm.Print_Area" localSheetId="3">'środki trwałe'!$A$1:$D$14</definedName>
  </definedNames>
  <calcPr fullCalcOnLoad="1"/>
</workbook>
</file>

<file path=xl/sharedStrings.xml><?xml version="1.0" encoding="utf-8"?>
<sst xmlns="http://schemas.openxmlformats.org/spreadsheetml/2006/main" count="1165" uniqueCount="516">
  <si>
    <t>L.p.</t>
  </si>
  <si>
    <t>Nazwa jednostki</t>
  </si>
  <si>
    <t>NIP</t>
  </si>
  <si>
    <t>REGON</t>
  </si>
  <si>
    <t>W tym zbiory bibioteczne</t>
  </si>
  <si>
    <t>Jednostka</t>
  </si>
  <si>
    <t>Lp.</t>
  </si>
  <si>
    <t xml:space="preserve">Nazwa  </t>
  </si>
  <si>
    <t>Rok produkcji</t>
  </si>
  <si>
    <t>Wartość księgowa brutto</t>
  </si>
  <si>
    <t>Urządzenia i wyposażenie</t>
  </si>
  <si>
    <t>Rodzaj materiałów budowlanych, z jakich wykonano budynek</t>
  </si>
  <si>
    <t>mury</t>
  </si>
  <si>
    <t>stropy</t>
  </si>
  <si>
    <t>dach (konstrukcja i pokrycie)</t>
  </si>
  <si>
    <t>stolarka okienna i drzwiowa</t>
  </si>
  <si>
    <t>instalacja gazowa</t>
  </si>
  <si>
    <t>instalacja wentylacyjna i kominowa</t>
  </si>
  <si>
    <t>ADRES</t>
  </si>
  <si>
    <r>
      <t xml:space="preserve">Opis stanu technicznego budynku wg poniższych elementów budynku </t>
    </r>
  </si>
  <si>
    <t>Lokalizacja (adres)</t>
  </si>
  <si>
    <t xml:space="preserve">000535497-00041 </t>
  </si>
  <si>
    <t>Szkoła Podstawowa w Parcicach</t>
  </si>
  <si>
    <t>001173808</t>
  </si>
  <si>
    <t>szkoła</t>
  </si>
  <si>
    <t>-</t>
  </si>
  <si>
    <t>cegła</t>
  </si>
  <si>
    <t>betonowe</t>
  </si>
  <si>
    <t>1 część stropodach/papa;          2 część drewniany, blacha</t>
  </si>
  <si>
    <t>dostateczny</t>
  </si>
  <si>
    <t>dobry</t>
  </si>
  <si>
    <t>nie dotyczy</t>
  </si>
  <si>
    <t>1.</t>
  </si>
  <si>
    <t>Szkoła Podstawowa w Radostowie</t>
  </si>
  <si>
    <t>101463905</t>
  </si>
  <si>
    <t>ściany zewnętrzne osłonowe i nośne- cegła dziurawka, ściany wewnętrzne nośne- cegła pełna</t>
  </si>
  <si>
    <t>pustaki na belkach stalowych</t>
  </si>
  <si>
    <t>konstrukcja drewniana typu krokwiowo jętkowego, papa, blacha ocynkowana</t>
  </si>
  <si>
    <t>dobra</t>
  </si>
  <si>
    <t>dostateczna</t>
  </si>
  <si>
    <t>edukacja</t>
  </si>
  <si>
    <t>beton / powała</t>
  </si>
  <si>
    <t>drewno</t>
  </si>
  <si>
    <t>bardzo dobry</t>
  </si>
  <si>
    <t>Publiczne Przedszkole Samorządowe w Czastarach</t>
  </si>
  <si>
    <t>Tabela nr 1 - Informacje ogólne do oceny ryzyka w Gminie Czastary</t>
  </si>
  <si>
    <t>ul. Wolności 36, 98-410 Czastary</t>
  </si>
  <si>
    <t xml:space="preserve">gaśnice, hydrant  </t>
  </si>
  <si>
    <t>Punkt Przedszkolny w Kątach Walichnowskich</t>
  </si>
  <si>
    <t>FERT.</t>
  </si>
  <si>
    <t>stacja uzdatniania wody</t>
  </si>
  <si>
    <t>WPS</t>
  </si>
  <si>
    <t>studnia głębinowa</t>
  </si>
  <si>
    <t>oczyszczalnia ścieków</t>
  </si>
  <si>
    <t>TERIVA</t>
  </si>
  <si>
    <t>hala sportowa</t>
  </si>
  <si>
    <t>Radiomagnetofon</t>
  </si>
  <si>
    <t>BRAK</t>
  </si>
  <si>
    <t>Urząd Gminy Czastary</t>
  </si>
  <si>
    <t>Gminny Ośrodek Pomocy Społecznej w Czastarach</t>
  </si>
  <si>
    <t>Gminny Ośrodek Kultury w Czastarach</t>
  </si>
  <si>
    <t>Gminna Biblioteka Publiczna w Czastarach</t>
  </si>
  <si>
    <t>2.</t>
  </si>
  <si>
    <t>3.</t>
  </si>
  <si>
    <t>4.</t>
  </si>
  <si>
    <t>5.</t>
  </si>
  <si>
    <t>6.</t>
  </si>
  <si>
    <t>7.</t>
  </si>
  <si>
    <t>8.</t>
  </si>
  <si>
    <t>9.</t>
  </si>
  <si>
    <t>Gmina Czastary</t>
  </si>
  <si>
    <t>ul. Wolności 29,
98-410 Czastary</t>
  </si>
  <si>
    <t>Budynek stacji uzdatniania wody</t>
  </si>
  <si>
    <t>Studnia głębinowa</t>
  </si>
  <si>
    <t>Budynek oczyszczalni ścieków</t>
  </si>
  <si>
    <t>Hala sportowa</t>
  </si>
  <si>
    <t>Zestaw  komp.Athion x4 840/A88x-PLUS/1TB/Win Pro 10/8GB</t>
  </si>
  <si>
    <t>10.</t>
  </si>
  <si>
    <t>11.</t>
  </si>
  <si>
    <t>12.</t>
  </si>
  <si>
    <t>1. Urząd Gminy Czastary</t>
  </si>
  <si>
    <t>2. Gminny Ośrodek Pomocy Społecznej w Czastarach</t>
  </si>
  <si>
    <t>Zestaw komputerowy CORE i7/DDR38GB/SSD Q300 240GB</t>
  </si>
  <si>
    <t>Zestaw komputerowy A8/A88XM//8GB/WIN PRO10</t>
  </si>
  <si>
    <t>Monitor 21,5" S22E390HS</t>
  </si>
  <si>
    <t>ul. Wolności 29, 98-410 Czastary</t>
  </si>
  <si>
    <t>3. Szkoła Podstawowa w Parcicach</t>
  </si>
  <si>
    <t>Budynek szkoły</t>
  </si>
  <si>
    <t>Plac zabaw</t>
  </si>
  <si>
    <t xml:space="preserve">3.Szkoła Podstawowa w Parcicach </t>
  </si>
  <si>
    <t>Tablica interaktywna wraz z oprogramowaniem MyBoard 84"S</t>
  </si>
  <si>
    <t>Projektor</t>
  </si>
  <si>
    <t>4. Szkoła Podstawowa w Radostowie</t>
  </si>
  <si>
    <t>ul. Szkolna 4,
98-410 Czastary</t>
  </si>
  <si>
    <t>Budynek biblioteki</t>
  </si>
  <si>
    <t>6. Publiczne Przedszkole Samorządowe w Czastarach</t>
  </si>
  <si>
    <t>ul. Szkolna 4,
Czastary</t>
  </si>
  <si>
    <t>7. Punkt Przedszkolny w Kątach Walichnowskich</t>
  </si>
  <si>
    <t>8. Gminny Ośrodek Kultury w Czastarach</t>
  </si>
  <si>
    <t>9. Gminna Biblioteka Publiczna</t>
  </si>
  <si>
    <t>KB</t>
  </si>
  <si>
    <t xml:space="preserve"> 000535497</t>
  </si>
  <si>
    <t>tak</t>
  </si>
  <si>
    <t>nie</t>
  </si>
  <si>
    <t>2016 r. - termomodernizacja budynku: ocieplenie, wymiana CO, pokrycia dachowego, stolarki - 420 000,00 zł</t>
  </si>
  <si>
    <t>Tablica interaktywna wraz z oprogramowaniem DualBoard 1279</t>
  </si>
  <si>
    <t>Projektor Optoma X305ST</t>
  </si>
  <si>
    <t>Laptop LENOVO</t>
  </si>
  <si>
    <t>Laptop DELL z oprogramowaniem</t>
  </si>
  <si>
    <t>Laptop HP 252 G5</t>
  </si>
  <si>
    <t>Szkoła Podstawowa im. Bohaterów Września 1939 r . w Czastarach</t>
  </si>
  <si>
    <t>000631433</t>
  </si>
  <si>
    <t>Budynek gospodarczy</t>
  </si>
  <si>
    <t>magazyny</t>
  </si>
  <si>
    <t>częściowo</t>
  </si>
  <si>
    <t>5. Szkoła Podstawowa im. Bohaterów Września 1939 r . w Czastarach</t>
  </si>
  <si>
    <t>Monitory  LG 22MP58V0-P (3 szt.)</t>
  </si>
  <si>
    <t>Laptopy LENOVO THINKPOOL T43014 (2 szt.)</t>
  </si>
  <si>
    <t>przedszkole</t>
  </si>
  <si>
    <t>Publiczne Przedszkole Samorządowe  w Czastarach</t>
  </si>
  <si>
    <t>Publiczne Przedszkole Samorządowe w Czastarach - 
Punkt Przedszkolny w Kątach Walichnowskich</t>
  </si>
  <si>
    <t xml:space="preserve">Budynek szkoły </t>
  </si>
  <si>
    <t>1993 r. - wymiana stropodachu, założonooc oraz sieć wc, budowa szamba, na bieżąco drobne remonty,
2016 r. - ocieplenie budynku i nowa elewacja zewnętrzna</t>
  </si>
  <si>
    <t>bardzo dobra</t>
  </si>
  <si>
    <t>Głośniki TEC XP6X</t>
  </si>
  <si>
    <t>Rower treningowy inSPORTLine UB600i</t>
  </si>
  <si>
    <t>Bieżnia elektryczna inSPORTLine Mystral</t>
  </si>
  <si>
    <t>TV LG 43LF540</t>
  </si>
  <si>
    <t>Wykaz sprzętu elektronicznego stacjonarnego</t>
  </si>
  <si>
    <t xml:space="preserve">Wykaz sprzętu elektronicznego przenośnego </t>
  </si>
  <si>
    <t>Wyposażenie nagłośnieniowe - scena</t>
  </si>
  <si>
    <t>Wyposażenie oświetleniowe - scena</t>
  </si>
  <si>
    <t>Telewizor SAMSUNG LED 3D</t>
  </si>
  <si>
    <t>9. Gminna Biblioteka Publiczna w Czastarach</t>
  </si>
  <si>
    <t>Zestaw komputerowy Win10/GA-F2A68HM/Athlon X</t>
  </si>
  <si>
    <t>TP Link TL - SG1016D</t>
  </si>
  <si>
    <t>Dysk sieciowy QNAP TS-251</t>
  </si>
  <si>
    <t>Karta dźwiękowa Creative Soundblaster X7</t>
  </si>
  <si>
    <t>Audient iD22 interfejs audio USB 2.0</t>
  </si>
  <si>
    <t>Słuchawki Beyerdynamic DT770</t>
  </si>
  <si>
    <t>Mikrofony Shure BLX 1288E/PG58</t>
  </si>
  <si>
    <t>Zestaw komputerowy All In One 23,5" Zoneo Phantom (5 szt.)</t>
  </si>
  <si>
    <t>Karta sieciowa TP- Link (3 szt.)</t>
  </si>
  <si>
    <t>Monitory studyjne Adam Audio F7 (2 szt.)</t>
  </si>
  <si>
    <t>Komputer ASUS D520SFi3-6100/DDR4 4G/500G/k PRO/5y KYHD</t>
  </si>
  <si>
    <t>Laptop DELL P62F</t>
  </si>
  <si>
    <t>Laptop, office LENOVO THINKPADd T 42014 15250 SSD 8GB</t>
  </si>
  <si>
    <t>Laptop, office LENOVO THINKPAD E 550</t>
  </si>
  <si>
    <t xml:space="preserve">ul. Szkolna 2,
Kąty Walichnowskie  </t>
  </si>
  <si>
    <t>Szkoła Podstawowa im. Bohaterów Września 1939 r. w Czastarach</t>
  </si>
  <si>
    <t>gaśnice proszkowe  (7 szt.)</t>
  </si>
  <si>
    <t>50 m - mały zbiornik wodny</t>
  </si>
  <si>
    <t>Zestaw tablica interaktywna DualBoard 1279 z projektorem BENQ MX806ST</t>
  </si>
  <si>
    <t>Głośniki MEDIATECH AUDIENCE</t>
  </si>
  <si>
    <t>Laptop ACER ASPIRE 3</t>
  </si>
  <si>
    <t>część budynku przedwojenna, rozbudowa w 1967 r.</t>
  </si>
  <si>
    <t>drewniana/ blacha</t>
  </si>
  <si>
    <t>drewno/ blacha</t>
  </si>
  <si>
    <t>drewniana/ blacha/ eternit</t>
  </si>
  <si>
    <t>150 m - zbiornik p.poż</t>
  </si>
  <si>
    <t xml:space="preserve">Drukarka LEXMARK LASER </t>
  </si>
  <si>
    <t>Zestaw interaktywny (tablica interaktywna i projektor)</t>
  </si>
  <si>
    <t>Laptop DELL INSPIROW</t>
  </si>
  <si>
    <t xml:space="preserve">ul. Szkolna 5A,
98-410 Czastary </t>
  </si>
  <si>
    <t>ul. Szkolna 5A,
Czastary</t>
  </si>
  <si>
    <t>Laptop</t>
  </si>
  <si>
    <r>
      <t>HP Inc. ProBook 650 G3 i5-7200U W10P    1TB/8G/DVR15,6</t>
    </r>
    <r>
      <rPr>
        <sz val="10"/>
        <rFont val="Calibri"/>
        <family val="2"/>
      </rPr>
      <t>׳‘</t>
    </r>
  </si>
  <si>
    <t>administracja</t>
  </si>
  <si>
    <t>gaśnice (5 szt.), częściowo kraty w oknach</t>
  </si>
  <si>
    <t>200 m</t>
  </si>
  <si>
    <t>średni</t>
  </si>
  <si>
    <t>50 m</t>
  </si>
  <si>
    <t>250 m</t>
  </si>
  <si>
    <t>Komputer  LENOVO ThinkPad E570</t>
  </si>
  <si>
    <t>Komputer DELL Vostro 3267 SFF</t>
  </si>
  <si>
    <t>Laptop Notebook HP 250G6</t>
  </si>
  <si>
    <t>Razem:</t>
  </si>
  <si>
    <t>RAZEM:</t>
  </si>
  <si>
    <t xml:space="preserve">Nazwa budynku/ budowli </t>
  </si>
  <si>
    <t xml:space="preserve">Przeznaczenie budynku/ budowli </t>
  </si>
  <si>
    <t>Czy budynek jest użytkowany?</t>
  </si>
  <si>
    <t xml:space="preserve">Czy budynek jest przeznaczony do rozbiórki? </t>
  </si>
  <si>
    <t>Rok budowy</t>
  </si>
  <si>
    <t>Rodzaj wartości (księgowa brutto - KB / odtworzeniowa - O)</t>
  </si>
  <si>
    <t>Zabezpieczenia</t>
  </si>
  <si>
    <t>Odległość od najbliższej rzeki lub innego zbiornika wodnego (proszę podać od czego)</t>
  </si>
  <si>
    <t>Informacja o przeprowadzonych remontach i modernizacji budynków starszych niż 50 lat (data remontu, czego dotyczył remont, wielkość poniesionych nakładów na remont)</t>
  </si>
  <si>
    <t>Powierzchnia użytkowa (w m²)**</t>
  </si>
  <si>
    <t>Ilość kondygnacji</t>
  </si>
  <si>
    <t>Czy budynek jest podpiwniczony?</t>
  </si>
  <si>
    <t xml:space="preserve">Czy jest wyposażony w windę? </t>
  </si>
  <si>
    <t>Suma ubezpieczenia (wartość księgowa brutto)</t>
  </si>
  <si>
    <t>13.</t>
  </si>
  <si>
    <t>ul. Szkolna 2,
Kąty Walichnowskie,
98-410 Czastary</t>
  </si>
  <si>
    <t>Monitoring zewnętrzny (4 kamery)</t>
  </si>
  <si>
    <t>Wykaz monitoringu wizyjnego</t>
  </si>
  <si>
    <t>gaśnice (2 szt.), hydrant wewnętrzny</t>
  </si>
  <si>
    <t>pustak, cegła</t>
  </si>
  <si>
    <t>blacha</t>
  </si>
  <si>
    <t>gaśnice (4 szt.), hydrant wewnętrzny</t>
  </si>
  <si>
    <t>żelbetonowy</t>
  </si>
  <si>
    <t>Monitoring zewnętrzny (5 kamer)</t>
  </si>
  <si>
    <t>gaśnice (5 szt.), hydranty wewnętrzne (8 szt.), czujnik dymu w kotłowni</t>
  </si>
  <si>
    <t>piwnica - murowany, parter - drewno</t>
  </si>
  <si>
    <t>Drukarka BROTHER DCP - J105</t>
  </si>
  <si>
    <t>Laptop LENOVO YOGA 530-14  (8 szt.)</t>
  </si>
  <si>
    <t>Laptop LENOVO YOGA 530-14  (4 szt.)</t>
  </si>
  <si>
    <t>placówka oświatowa</t>
  </si>
  <si>
    <t xml:space="preserve">gaśnice proszkowe </t>
  </si>
  <si>
    <t>Projektor EPSONEB -X05</t>
  </si>
  <si>
    <t>Głośniki GENIUS</t>
  </si>
  <si>
    <t>Monitor interaktywny eBoard VD6510T+OPS (2 szt.)</t>
  </si>
  <si>
    <t>ul. Dworska 60,
98-410 Czastary</t>
  </si>
  <si>
    <t>Monitor in-wny VD7510T/OPS/W/10</t>
  </si>
  <si>
    <t>Tablica in-wnaETB-9010T/ET840W</t>
  </si>
  <si>
    <t>Projektor EH33UST</t>
  </si>
  <si>
    <t>Laptop LENOWO</t>
  </si>
  <si>
    <t>Laptop LENOVO YOGA 530-14 (12 szt.)</t>
  </si>
  <si>
    <t>Rejestrator IP DAHUA NVR21 8HS-4KS2</t>
  </si>
  <si>
    <t>Kamera IP KENIK KG-2130D(2.8mm) (2 szt.)</t>
  </si>
  <si>
    <t>Kamera IP KENIK KG-2040TVF (4 szt.)</t>
  </si>
  <si>
    <t>Zestaw komputerowy KOM-HP-0336</t>
  </si>
  <si>
    <t>Tablet HUAWEI MEDISPAD</t>
  </si>
  <si>
    <t>Telefon PANASONIC KX-TG 6812 PDB</t>
  </si>
  <si>
    <t>Sterownik ADJ MYDMX GO</t>
  </si>
  <si>
    <t>Monitory NB15 (2 szt.)</t>
  </si>
  <si>
    <t>Zestaw komputerowy NBIT</t>
  </si>
  <si>
    <t xml:space="preserve">Zestaw komputerowy </t>
  </si>
  <si>
    <t>Zestaw komputerowy DELL PRECISION</t>
  </si>
  <si>
    <t>Radostów Pierwszy 52, 
98-410 Czastary</t>
  </si>
  <si>
    <t xml:space="preserve">ul. Wolności 36,
98-410 Czastary </t>
  </si>
  <si>
    <t>ul. Wolności 36,
98-410 Czastary</t>
  </si>
  <si>
    <t>drewno., blacha</t>
  </si>
  <si>
    <t>ul. Dworska 60,
Parcice</t>
  </si>
  <si>
    <t>dla zabaw dziecięcych</t>
  </si>
  <si>
    <t>gaśnice (2 szt.)</t>
  </si>
  <si>
    <t>Czy jest to budynek zabytkowy, podlegający nadzorowi konserwatora zabytków?</t>
  </si>
  <si>
    <t>konstrukcja i pokrycie dachu</t>
  </si>
  <si>
    <t>instalacja elektryczna</t>
  </si>
  <si>
    <t>sieć wodno-kanalizacyjna oraz centralnego ogrzewania</t>
  </si>
  <si>
    <t>Budynek Urzędu Gminy</t>
  </si>
  <si>
    <t>drewno., blacha p.poż.</t>
  </si>
  <si>
    <t>Łączna wartość monitoringu wizyjnego:</t>
  </si>
  <si>
    <t>Telewizor SAMSUNG LED</t>
  </si>
  <si>
    <t>X</t>
  </si>
  <si>
    <t>23.12.2013</t>
  </si>
  <si>
    <t>EWE 98UC</t>
  </si>
  <si>
    <t>WMAN36ZZ3EY307868</t>
  </si>
  <si>
    <t>MAN</t>
  </si>
  <si>
    <t>nd.</t>
  </si>
  <si>
    <t>17.09.1981</t>
  </si>
  <si>
    <t xml:space="preserve">przyczepa ciężarowa rolnicza </t>
  </si>
  <si>
    <t>EWE 2P91</t>
  </si>
  <si>
    <t>HW 60.11</t>
  </si>
  <si>
    <t>IFA</t>
  </si>
  <si>
    <t>12.04.2011</t>
  </si>
  <si>
    <t>przyczepa ciężarowa rolnicza asenizacyjna</t>
  </si>
  <si>
    <t>EWE 2P66</t>
  </si>
  <si>
    <t>MEP111692005</t>
  </si>
  <si>
    <t>MEPROZET</t>
  </si>
  <si>
    <t>sprzęt p.poż., radiotelefon, pilarka spalinowa do drzewa, defibrylator, parawan do zasłaniania ofiar wypadku</t>
  </si>
  <si>
    <t>14.06.1998</t>
  </si>
  <si>
    <t>specjalny pożarniczy</t>
  </si>
  <si>
    <t>EWE 3P10</t>
  </si>
  <si>
    <t>VF640APA000000082</t>
  </si>
  <si>
    <t>M 210</t>
  </si>
  <si>
    <t>RENAULT</t>
  </si>
  <si>
    <t>Ubezpieczający: Gmina Czastary, ul. Wolności 29, 98-410 Czastary, REGON: 250854850
Ubezpieczony: Gmina Czastary, ul. Wolności 29, 98-410 Czastary, REGON: 250854850</t>
  </si>
  <si>
    <t>01.07.2008</t>
  </si>
  <si>
    <t>osobowy (operacyjny)</t>
  </si>
  <si>
    <t>EWE 98YF</t>
  </si>
  <si>
    <t>VF1JDCYH640077349</t>
  </si>
  <si>
    <t>Master</t>
  </si>
  <si>
    <t>autobus</t>
  </si>
  <si>
    <t>EWE 96UK</t>
  </si>
  <si>
    <t>23.05.2014</t>
  </si>
  <si>
    <t>EWE 66NH</t>
  </si>
  <si>
    <t>10STG00444</t>
  </si>
  <si>
    <t xml:space="preserve"> T-L1003SP</t>
  </si>
  <si>
    <t xml:space="preserve">TONG YANG MOOLSAN </t>
  </si>
  <si>
    <t>EWE U880</t>
  </si>
  <si>
    <t>AUTOSAN</t>
  </si>
  <si>
    <t>17.05.1996</t>
  </si>
  <si>
    <t>EWE 85RP</t>
  </si>
  <si>
    <t>radiostacja</t>
  </si>
  <si>
    <t>osobowy</t>
  </si>
  <si>
    <t>EWE 41JE</t>
  </si>
  <si>
    <t>FORD</t>
  </si>
  <si>
    <t>sprzęt p.poż.: pompa szlamowa, pilarka spalinowa do drzewa, radiotelefon, defibrylator, detektor napięcia, narzędzie hydrauliczne LUKAS, agregat prądotwórczy</t>
  </si>
  <si>
    <t>EWE L961</t>
  </si>
  <si>
    <t>sprzęt p.poż.: radiotelefon, pilarka spalinowa do drzewa, aparat powietrzny (2 szt.)</t>
  </si>
  <si>
    <t>KLA 783S</t>
  </si>
  <si>
    <t>sprzęt p.poż.</t>
  </si>
  <si>
    <t>KPC 6822</t>
  </si>
  <si>
    <t>AC/KR</t>
  </si>
  <si>
    <t>NW</t>
  </si>
  <si>
    <t>OC</t>
  </si>
  <si>
    <t>Do</t>
  </si>
  <si>
    <t>Od</t>
  </si>
  <si>
    <t>wartość</t>
  </si>
  <si>
    <t>rodzaj</t>
  </si>
  <si>
    <t>Ryzyka podlegające ubezpieczeniu w danym pojeździe (wybrane ryzyka zaznaczone X)</t>
  </si>
  <si>
    <t xml:space="preserve">Okres ubezpieczenia </t>
  </si>
  <si>
    <t>Suma ubezpieczenia brutto pojazdu wraz z wyposażeniem dodatkowym</t>
  </si>
  <si>
    <t>Wyposażenie dodatkowe</t>
  </si>
  <si>
    <t>Przebieg</t>
  </si>
  <si>
    <t>Czy pojazd służy do nauki jazdy? (TAK/NIE)</t>
  </si>
  <si>
    <t>Dopuszczalna masa całkowita</t>
  </si>
  <si>
    <t>Ładowność</t>
  </si>
  <si>
    <t>Ilość miejsc</t>
  </si>
  <si>
    <t>Data I rejestracji</t>
  </si>
  <si>
    <t>Rok prod.</t>
  </si>
  <si>
    <t>Poj.</t>
  </si>
  <si>
    <t>Rodzaj (osobowy/ ciężarowy/ specjalny)</t>
  </si>
  <si>
    <t>Nr rej.</t>
  </si>
  <si>
    <t>Nr podw./ nadw.</t>
  </si>
  <si>
    <t>Typ, model</t>
  </si>
  <si>
    <t>Marka</t>
  </si>
  <si>
    <t>Dane pojazdów</t>
  </si>
  <si>
    <t>Suma ubezpieczenia (wartość odtworzeniowa 2018)</t>
  </si>
  <si>
    <t>9101A</t>
  </si>
  <si>
    <t>działalność bibliotek</t>
  </si>
  <si>
    <t>UPS Eaton 5 E 650i (5 szt.)</t>
  </si>
  <si>
    <t>8899Z</t>
  </si>
  <si>
    <t>Laptop ASUS VIVOBOOK</t>
  </si>
  <si>
    <t>Telewizor</t>
  </si>
  <si>
    <t>Budynek przedszkola</t>
  </si>
  <si>
    <t>Tablica interaktywna E-BOARD ETB-9010T</t>
  </si>
  <si>
    <t>Głośniki eboard speaker ETB-40W</t>
  </si>
  <si>
    <t>Projektor OPTOMA EH330UST</t>
  </si>
  <si>
    <t>Monitor dotykowy 21,5 "</t>
  </si>
  <si>
    <t>Jednostka centralna</t>
  </si>
  <si>
    <t>Monitor interaktywny</t>
  </si>
  <si>
    <t>Słuchawki bezprzewodowe</t>
  </si>
  <si>
    <t>Komputer stacjonarny</t>
  </si>
  <si>
    <t>212</t>
  </si>
  <si>
    <t>2015 r. - wymiana okien - 18 000,00 zł;
2016 r. - wymiana drzwi wewnętrznych i zewnętrznych - 16 000,00 zł;
2019 r. - remont dwóch sal i korytarza - 141 800,00 zł</t>
  </si>
  <si>
    <t>8510Z</t>
  </si>
  <si>
    <t>Klimatyzator INNOVA  IGZLE18NI-1</t>
  </si>
  <si>
    <t>Kamera HWI-T221H 2,8MM (8 szt.), dysk twardy 1 TB WD PURPLE, Swiith DS.-3E0310P-E/M, Kabel UTP (40 mb), Wtyk RJ45 (20 szt.), Naklejka LAB-01, rejestrator HWN-4116-mh</t>
  </si>
  <si>
    <t>107</t>
  </si>
  <si>
    <t>Laptop LENOVO IDEA PAD C340-14 (8 szt.) (zdalna szkoła)</t>
  </si>
  <si>
    <t>Laptop LENOVO IDEA PAD S145 (6 szt.) (zdalna szkoła)</t>
  </si>
  <si>
    <t>Laptop LENOVO IDEAPAD (7 szt.) (zdalna szkoła)</t>
  </si>
  <si>
    <t>Laptop LENOVO IDEAPAD (17 szt.) (zdalna szkoła)</t>
  </si>
  <si>
    <t>miejsce rekreacji i wypoczynku</t>
  </si>
  <si>
    <t>Park wyposażony w plac zabaw</t>
  </si>
  <si>
    <t>Wykaz maszyn i urządzeń do ubezpieczenia od awarii</t>
  </si>
  <si>
    <t>Nazwa maszyny (urządzenia)</t>
  </si>
  <si>
    <t>Numer seryjny</t>
  </si>
  <si>
    <t>Producent</t>
  </si>
  <si>
    <t>Miejsce ubezpieczenia (adres)</t>
  </si>
  <si>
    <t xml:space="preserve">Piec grzewczy Defro Eko-Max z podajnikiem </t>
  </si>
  <si>
    <t>brak</t>
  </si>
  <si>
    <t>ładowacz czołowy TUR</t>
  </si>
  <si>
    <t>Liczba pracowników</t>
  </si>
  <si>
    <t>8411Z</t>
  </si>
  <si>
    <t>kierowanie podstawowymi rodzajami działalności publicznej</t>
  </si>
  <si>
    <t>PKD</t>
  </si>
  <si>
    <t>Rodzaj prowadzonej działalności</t>
  </si>
  <si>
    <t>pozostała pomoc społeczna bez zakwaterowania, gdzie indziej niesklasyfikowana</t>
  </si>
  <si>
    <t>8520Z</t>
  </si>
  <si>
    <t>szkoły podstawowe</t>
  </si>
  <si>
    <t>placówki wychowania przedszkolnego</t>
  </si>
  <si>
    <t>9004Z</t>
  </si>
  <si>
    <t>działalność obiektów kulturalnych</t>
  </si>
  <si>
    <t>Liczba podopiecznych</t>
  </si>
  <si>
    <t>Kopiarka TAKalifa 3511 (z podajnikiem i kasetą)</t>
  </si>
  <si>
    <t>Zestaw komputerowy HP ELITE DESK 800 G2</t>
  </si>
  <si>
    <t>Zestaw komputerowy NATEC APION</t>
  </si>
  <si>
    <t>Łączna wartość sprzętu elektronicznego stacjonarnego:</t>
  </si>
  <si>
    <t>Łączna wartość sprzętu elektronicznego przenośnego</t>
  </si>
  <si>
    <t>Zestaw komputerowy AMD Ryzen 5 3600/2v8GB 2666MHz DDR4 CL13 XMP DIMM/B450M DS3H/M2 GOLD 550W V2/HyperX Fury SHFR 2240GB RGB</t>
  </si>
  <si>
    <t>Sprzęt RTV</t>
  </si>
  <si>
    <t>Mikrofon pojemnościowy CMGN 60 cm. Czarny (2 szt.)</t>
  </si>
  <si>
    <r>
      <t>Aparat cyfrowy SONY</t>
    </r>
    <r>
      <rPr>
        <sz val="14"/>
        <rFont val="Arial"/>
        <family val="2"/>
      </rPr>
      <t xml:space="preserve"> </t>
    </r>
    <r>
      <rPr>
        <sz val="14"/>
        <rFont val="Calibri"/>
        <family val="2"/>
      </rPr>
      <t>α</t>
    </r>
    <r>
      <rPr>
        <sz val="10"/>
        <rFont val="Arial"/>
        <family val="2"/>
      </rPr>
      <t>6300 APS-C   Z OBIEKTYWEM SELP18105  i kartą pamięci MIKRO SD 32 GB</t>
    </r>
  </si>
  <si>
    <t>Tabela nr 2 - Wykaz budynków i budowli do ubezpieczenia w Gminie Czastary</t>
  </si>
  <si>
    <t>Tabela nr 3 - Wykaz sprzętu elektronicznego do ubezpieczenia w Gminie Czastary</t>
  </si>
  <si>
    <t>Tabela nr 4 - Informacja o majątku trwałym do ubezpieczenia w Gminie Czastary</t>
  </si>
  <si>
    <t>Tabela nr 5 - Wykaz pojazdów do ubezpieczenia w Gminie Czastary</t>
  </si>
  <si>
    <t>Tabela nr 6 - Wykaz maszyn i urządzeń do ubezpieczenia od uszkodzeń w Gminie Czastary</t>
  </si>
  <si>
    <t xml:space="preserve">Suma ubezpieczenia </t>
  </si>
  <si>
    <t xml:space="preserve">Opis zabezpieczeń przed awarią (dodatkowe do wymaganych przepisami lub zaleceniami producenta)                 </t>
  </si>
  <si>
    <t xml:space="preserve">Czy maszyna (urządzenie) jest eksploatowana pod ziemią? </t>
  </si>
  <si>
    <t>300 KW</t>
  </si>
  <si>
    <t xml:space="preserve">DEFRO 
Sp. z o.o. sp. k. </t>
  </si>
  <si>
    <t>ul. Wolności 29, 98-410 Czastary
(budynek Urzędu Gminy)</t>
  </si>
  <si>
    <t>Moc, wydajność, ciśnienie</t>
  </si>
  <si>
    <t>2. Gminna Ośrodek Pomocy Społecznej w Czastarach</t>
  </si>
  <si>
    <t>Tabela nr 7 - Wykaz lokalizacji, w których prowadzona jest działalność i gdzie znajduje się mienie należące do podmiotów ubezpieczonych (poniższy wykaz nie musi być pełnym wykazem lokalizacji)</t>
  </si>
  <si>
    <t>Zabezpieczenia (znane zabezpieczenia p-poż i przeciw kradzieżowe)</t>
  </si>
  <si>
    <t>20.05.2021
20.05.2022
20.05.2023</t>
  </si>
  <si>
    <t>19.05.2022
19.05.2023
19.05.2024</t>
  </si>
  <si>
    <t>17.03.2021
17.03.2022
17.03.2023</t>
  </si>
  <si>
    <t>16.03.2022
16.03.2023
16.03.2024</t>
  </si>
  <si>
    <t>27.05.2021
27.05.2022
27.05.2023</t>
  </si>
  <si>
    <t>26.05.2022
26.05.2023
26.05.2024</t>
  </si>
  <si>
    <t>17.05.2021
17.05.2022
17.05.2023</t>
  </si>
  <si>
    <t>16.05.2022
16.05.2023
16.05.2024</t>
  </si>
  <si>
    <t>05.07.2021
05.07.2022
05.07.2023</t>
  </si>
  <si>
    <t>04.07.2022
04.07.2023
04.07.2024</t>
  </si>
  <si>
    <t>23.12.2021
23.12.2022
23.12.2023</t>
  </si>
  <si>
    <t>22.12.2022
22.12.2023
22.12.2024</t>
  </si>
  <si>
    <t>02.01.2021
02.01.2022
02.01.2023</t>
  </si>
  <si>
    <t>01.01.2022
01.01.2023
01.01.2024</t>
  </si>
  <si>
    <t>18.02.2021
18.02.2022
18.02.2023</t>
  </si>
  <si>
    <t>17.02.2022
17.02.2023
17.02.2024</t>
  </si>
  <si>
    <t>14.03.2021
14.03.2022
14.03.2023</t>
  </si>
  <si>
    <t>13.03.2022
13.03.2023
13.03.2024</t>
  </si>
  <si>
    <t>25.08.2021
25.08.2022
25.08.2023</t>
  </si>
  <si>
    <t>24.08.2022
24.08.2023
24.08.2024</t>
  </si>
  <si>
    <t>01.01.2021
01.01.2022
01.01.2023</t>
  </si>
  <si>
    <t>31.12.2021
31.12.2022
31.12.2023</t>
  </si>
  <si>
    <t>22.01.2021
22.01.2022
22.01.2023</t>
  </si>
  <si>
    <t>21.01.2022
21.01.2023
21.01.2024</t>
  </si>
  <si>
    <t>Ubezpieczający: Gmina Czastary, ul. Wolności 29, 98-410 Czastary, REGON: 250854850
Ubezpieczony: Gmina Czastary, ul. Wolności 29, 98-410 Czastary, REGON: 250854850
Użytkownik: Ochotnicza Straż Pożarna w Parcicach, ul. Dworska 3, Parcice, 98-410 Czastary, REGON: 250671479</t>
  </si>
  <si>
    <t>Ubezpieczający: Gmina Czastary, ul. Wolności 29, 98-410 Czastary, REGON: 250854850
Ubezpieczony: Gmina Czastary, ul. Wolności 29, 98-410 Czastary, REGON: 250854850
Użytkownik: Ochotnicza Straż Pożarna w Kątach Walichnowskich, ul. Szkolna 1, Kąty Walichnowskie, 98-410 Czastary, REGON: 250671427</t>
  </si>
  <si>
    <t>Ubezpieczający: Gmina Czastary, ul. Wolności 29, 98-410 Czastary, REGON: 250854850
Ubezpieczony: Gmina Czastary, ul. Wolności 29, 98-410 Czastary, REGON: 250854850
Użytkownik: Ochotnicza Straż Pożarna w Krajance, Krajanka 36A, 98-410 Czastary, REGON: 250671440;</t>
  </si>
  <si>
    <t>Ubezpieczający: Gmina Czastary, ul. Wolności 29, 98-410 Czastary, REGON: 250854850
Ubezpieczony: Ochotnicza Straż Pożarna w Czastarach, ul. Wolności 36, 98-410 Czastary, REGON: 250671462</t>
  </si>
  <si>
    <t>Ubezpieczający: Gmina Czastary, ul. Wolności 29, 98-410 Czastary, REGON: 250854850
Ubezpieczony: Gmina Czastary, ul. Wolności 29, 98-410 Czastary, REGON: 250854850
Użytkownik: Ochotnicza Straż Pożarna w Czastarach, ul. Wolności 36, 98-410 Czastary, REGON: 250671462</t>
  </si>
  <si>
    <t>sprzęt p.poż.: narzędzia hydrauliczne LUKAS, aparat powietrzny (4 szt.), pompa szlamowa, zestaw ratownictwa medycznego R1, defibrylator, wentylator oddymiający, prądownica (2 szt.), piła do betonu, pilarka spalinowa do drzewa (2 szt.), radiotelefon, agregat prądotwórczy, drabina aluminiowa, sygnalizator bezruchu, parawan, dyski sygnalizacyjne, kurtyna wodna, wysokociśnieniowe poduszki pneumatyczne z osprzętem, detektor napięcia</t>
  </si>
  <si>
    <t>O</t>
  </si>
  <si>
    <t>Łączna suma ubezpieczenia w wartości księgowej brutto:</t>
  </si>
  <si>
    <t>Łączna suma ubezpieczenia w wartości odtworzeniowej:</t>
  </si>
  <si>
    <t>Ryzyko</t>
  </si>
  <si>
    <t>Krótki opis szkody</t>
  </si>
  <si>
    <t>Wypłacone odszkodowanie</t>
  </si>
  <si>
    <t>Rezerwa</t>
  </si>
  <si>
    <t>Okres ubezpieczenia: 01.01.2018 -31.12.2018</t>
  </si>
  <si>
    <t>Okres ubezpieczenia: 01.01.2019 - 31.12.2019</t>
  </si>
  <si>
    <t>OC dróg</t>
  </si>
  <si>
    <t>Okres ubezpieczenia: 01.01.2020 - 16.09.2020</t>
  </si>
  <si>
    <t>* Zgodnie z najlepszą wiedzą Ubezpieczającego wszelkie dostępne informacje są zawarte w powyższej tabeli.
Ubezpieczający nie dysponuje inną wiedzą.</t>
  </si>
  <si>
    <t>OC komunikacyjne</t>
  </si>
  <si>
    <t>Uszkodzenie pojazdu na drodze wskutek ubytku w nawierzchni jezdni.</t>
  </si>
  <si>
    <t>Uszkodzenie laptopa</t>
  </si>
  <si>
    <t>Elektronika od wszystkich ryzyk</t>
  </si>
  <si>
    <t>Tabela nr 8 - Wykaz wypłaconych odszkodowań i rezerw według daty powstania szkody (stan na dzień 14.10.2020 r.)</t>
  </si>
  <si>
    <t>Radostów Pierwszy 52,
 98-410 Czastary</t>
  </si>
  <si>
    <t>10 km</t>
  </si>
  <si>
    <t>Laptop VOSTRO 2520 (2 szt.)</t>
  </si>
  <si>
    <t>Laptop LENOVO IdeaPad  (5 szt.) (zdalna szkoła)</t>
  </si>
  <si>
    <t>Laptop HP15 Ryzen  (2 szt.) (nauka zdalna)</t>
  </si>
  <si>
    <t>FS-LUBLIN</t>
  </si>
  <si>
    <t>ŻUK A</t>
  </si>
  <si>
    <t>Ubezpieczający: Gmina Czastary, ul. Wolności 29, 98-410 Czastary, REGON: 250854850
Ubezpieczony: Urząd Gminy Czastary, ul. Wolności 29, 98-410 Czastary, REGON: 000535497
Użytkownik: Ochotnicza Straż Pożarna w Przyworach, Przywory 52, 98-410 Czastary, REGON: 250671433</t>
  </si>
  <si>
    <t>29.02.1980</t>
  </si>
  <si>
    <t>JELCZ</t>
  </si>
  <si>
    <t>004</t>
  </si>
  <si>
    <t>01.08.1989</t>
  </si>
  <si>
    <t>5 900 kg</t>
  </si>
  <si>
    <t>15 400 kg</t>
  </si>
  <si>
    <t>13 595 km</t>
  </si>
  <si>
    <t>FSC-STARACHOWICE</t>
  </si>
  <si>
    <t>STAR A 266</t>
  </si>
  <si>
    <t>09.01.1988</t>
  </si>
  <si>
    <t xml:space="preserve"> ESCORT</t>
  </si>
  <si>
    <t>WF0AXXGGAAXU98923</t>
  </si>
  <si>
    <t>30.11.1999</t>
  </si>
  <si>
    <t>1 650 kg</t>
  </si>
  <si>
    <t>AWROL</t>
  </si>
  <si>
    <t>D734</t>
  </si>
  <si>
    <t>EWE007180025</t>
  </si>
  <si>
    <t>przyczepa ciężarowa rolnicza</t>
  </si>
  <si>
    <t>4 000 kg</t>
  </si>
  <si>
    <t>5 450 kg</t>
  </si>
  <si>
    <t>Tramp A0909L04S</t>
  </si>
  <si>
    <t>SUASW3RAP5S680555</t>
  </si>
  <si>
    <t>20.05.2005</t>
  </si>
  <si>
    <t>12 500 kg</t>
  </si>
  <si>
    <t>451 855 km</t>
  </si>
  <si>
    <t>ciągnik rolniczy</t>
  </si>
  <si>
    <t>6 000 kg</t>
  </si>
  <si>
    <t>3 877 mth</t>
  </si>
  <si>
    <t xml:space="preserve"> Opalin</t>
  </si>
  <si>
    <t>NLTBG124F01300023</t>
  </si>
  <si>
    <t>15.04.2004</t>
  </si>
  <si>
    <t>9 500 kg</t>
  </si>
  <si>
    <t>374 495 km</t>
  </si>
  <si>
    <t>3 500 kg</t>
  </si>
  <si>
    <t>165 227 km</t>
  </si>
  <si>
    <t>5 820 kg</t>
  </si>
  <si>
    <t>13 000 kg</t>
  </si>
  <si>
    <t>38 454 km</t>
  </si>
  <si>
    <t>T-527/4</t>
  </si>
  <si>
    <t>5 000 kg</t>
  </si>
  <si>
    <t>6 350 kg</t>
  </si>
  <si>
    <t>8 000 kg</t>
  </si>
  <si>
    <t>11 400 kg</t>
  </si>
  <si>
    <t>25</t>
  </si>
  <si>
    <t>56 041 km</t>
  </si>
  <si>
    <t>6 308 km</t>
  </si>
  <si>
    <t>TGM 13.290
4x4 BL</t>
  </si>
  <si>
    <t>TEMSA</t>
  </si>
  <si>
    <r>
      <t>4 116 cm</t>
    </r>
    <r>
      <rPr>
        <vertAlign val="superscript"/>
        <sz val="10"/>
        <color indexed="8"/>
        <rFont val="Arial"/>
        <family val="2"/>
      </rPr>
      <t>3</t>
    </r>
    <r>
      <rPr>
        <sz val="10"/>
        <color indexed="8"/>
        <rFont val="Arial"/>
        <family val="2"/>
      </rPr>
      <t xml:space="preserve"> / 128 kW</t>
    </r>
  </si>
  <si>
    <r>
      <t>11 100 cm</t>
    </r>
    <r>
      <rPr>
        <vertAlign val="superscript"/>
        <sz val="10"/>
        <color indexed="8"/>
        <rFont val="Arial"/>
        <family val="2"/>
      </rPr>
      <t>3</t>
    </r>
    <r>
      <rPr>
        <sz val="10"/>
        <color indexed="8"/>
        <rFont val="Arial"/>
        <family val="2"/>
      </rPr>
      <t xml:space="preserve"> / 178,60 kW</t>
    </r>
  </si>
  <si>
    <r>
      <t>1 597 cm</t>
    </r>
    <r>
      <rPr>
        <vertAlign val="superscript"/>
        <sz val="10"/>
        <color indexed="8"/>
        <rFont val="Arial"/>
        <family val="2"/>
      </rPr>
      <t>3</t>
    </r>
    <r>
      <rPr>
        <sz val="10"/>
        <color indexed="8"/>
        <rFont val="Arial"/>
        <family val="2"/>
      </rPr>
      <t xml:space="preserve"> / 65 kW</t>
    </r>
  </si>
  <si>
    <r>
      <t>4 580 cm</t>
    </r>
    <r>
      <rPr>
        <vertAlign val="superscript"/>
        <sz val="10"/>
        <color indexed="8"/>
        <rFont val="Arial"/>
        <family val="2"/>
      </rPr>
      <t>3</t>
    </r>
    <r>
      <rPr>
        <sz val="10"/>
        <color indexed="8"/>
        <rFont val="Arial"/>
        <family val="2"/>
      </rPr>
      <t xml:space="preserve"> / 132 kW</t>
    </r>
  </si>
  <si>
    <r>
      <t>2 464 cm</t>
    </r>
    <r>
      <rPr>
        <vertAlign val="superscript"/>
        <sz val="10"/>
        <color indexed="8"/>
        <rFont val="Arial"/>
        <family val="2"/>
      </rPr>
      <t>3</t>
    </r>
    <r>
      <rPr>
        <sz val="10"/>
        <color indexed="8"/>
        <rFont val="Arial"/>
        <family val="2"/>
      </rPr>
      <t xml:space="preserve"> / 107 kW</t>
    </r>
  </si>
  <si>
    <r>
      <t>6 174 cm</t>
    </r>
    <r>
      <rPr>
        <vertAlign val="superscript"/>
        <sz val="10"/>
        <rFont val="Arial"/>
        <family val="2"/>
      </rPr>
      <t>3</t>
    </r>
    <r>
      <rPr>
        <sz val="10"/>
        <rFont val="Arial"/>
        <family val="2"/>
      </rPr>
      <t xml:space="preserve"> / 154 kW</t>
    </r>
  </si>
  <si>
    <r>
      <t>6 871 cm</t>
    </r>
    <r>
      <rPr>
        <vertAlign val="superscript"/>
        <sz val="10"/>
        <color indexed="8"/>
        <rFont val="Arial"/>
        <family val="2"/>
      </rPr>
      <t>3</t>
    </r>
    <r>
      <rPr>
        <sz val="10"/>
        <color indexed="8"/>
        <rFont val="Arial"/>
        <family val="2"/>
      </rPr>
      <t xml:space="preserve"> / 213 kW</t>
    </r>
  </si>
  <si>
    <r>
      <t>2 120 cm</t>
    </r>
    <r>
      <rPr>
        <vertAlign val="superscript"/>
        <sz val="10"/>
        <color indexed="8"/>
        <rFont val="Arial"/>
        <family val="2"/>
      </rPr>
      <t>3</t>
    </r>
    <r>
      <rPr>
        <sz val="10"/>
        <color indexed="8"/>
        <rFont val="Arial"/>
        <family val="2"/>
      </rPr>
      <t xml:space="preserve"> / -</t>
    </r>
  </si>
  <si>
    <r>
      <t>6 842  cm</t>
    </r>
    <r>
      <rPr>
        <vertAlign val="superscript"/>
        <sz val="10"/>
        <color indexed="8"/>
        <rFont val="Arial"/>
        <family val="2"/>
      </rPr>
      <t>3</t>
    </r>
    <r>
      <rPr>
        <sz val="10"/>
        <color indexed="8"/>
        <rFont val="Arial"/>
        <family val="2"/>
      </rPr>
      <t xml:space="preserve"> / -</t>
    </r>
  </si>
  <si>
    <r>
      <t>4 400 cm</t>
    </r>
    <r>
      <rPr>
        <vertAlign val="superscript"/>
        <sz val="10"/>
        <color indexed="8"/>
        <rFont val="Arial"/>
        <family val="2"/>
      </rPr>
      <t xml:space="preserve">3 </t>
    </r>
    <r>
      <rPr>
        <sz val="10"/>
        <color indexed="8"/>
        <rFont val="Arial"/>
        <family val="2"/>
      </rPr>
      <t>/ 74,90 kW</t>
    </r>
  </si>
  <si>
    <t>Zalanie wskutek awarii sieci kanalizacyjnej</t>
  </si>
  <si>
    <t>Laptop Lenovo (zdalna szkoła)</t>
  </si>
  <si>
    <t>Laptop Lenovo (2 szt.) (zdalna szkoła)</t>
  </si>
  <si>
    <t>Laptop LENOVO (zdalna szkoła)</t>
  </si>
  <si>
    <t>ul. Wolności 29, 
Czastary</t>
  </si>
  <si>
    <t>nr dz. 1576/2, 1576/7,
Czastary</t>
  </si>
  <si>
    <t>nr dz. 596/2, 597/2, 598/2, 599/2 ,
Parcice</t>
  </si>
  <si>
    <t>ul. Wolności (przy SUW) 
Czastary</t>
  </si>
  <si>
    <t>nr dz. 110,7, 118/8, 
Krzyż</t>
  </si>
  <si>
    <t>5. Szkoła Podstawowa im. Bohaterów Września 1939 r. w Czastarach</t>
  </si>
  <si>
    <t>Mienie od ognia i innych zdarzeń losowych</t>
  </si>
  <si>
    <t>Uszkodzenie mienia</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</si>
</sst>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415]d\ mmmm\ yyyy"/>
    <numFmt numFmtId="172" formatCode="#,##0.00\ _z_ł"/>
    <numFmt numFmtId="173" formatCode="yyyy/mm/dd;@"/>
    <numFmt numFmtId="174" formatCode="#,##0.00_ ;\-#,##0.00\ "/>
    <numFmt numFmtId="175" formatCode="#,##0.00\ [$zł-415];[Red]\-#,##0.00\ [$zł-415]"/>
    <numFmt numFmtId="176" formatCode="dd/mm/yy"/>
    <numFmt numFmtId="177" formatCode="0.00_ ;[Red]\-0.00\ "/>
    <numFmt numFmtId="178" formatCode="00\-000"/>
    <numFmt numFmtId="179" formatCode="#,##0\ &quot;zł&quot;"/>
    <numFmt numFmtId="180" formatCode="\ #,##0.00&quot; zł &quot;;\-#,##0.00&quot; zł &quot;;&quot; -&quot;#&quot; zł &quot;;@\ "/>
    <numFmt numFmtId="181" formatCode="_-* #,##0.00&quot; zł&quot;_-;\-* #,##0.00&quot; zł&quot;_-;_-* \-??&quot; zł&quot;_-;_-@_-"/>
    <numFmt numFmtId="182" formatCode="#,##0.00&quot; zł &quot;;\-#,##0.00&quot; zł &quot;;&quot; -&quot;#&quot; zł &quot;;@\ "/>
    <numFmt numFmtId="183" formatCode="yy/mm/dd"/>
    <numFmt numFmtId="184" formatCode="yy/mm/dd;@"/>
    <numFmt numFmtId="185" formatCode="#,##0_ ;\-#,##0\ "/>
    <numFmt numFmtId="186" formatCode="#,##0.00&quot; zł&quot;"/>
    <numFmt numFmtId="187" formatCode="[$-415]dddd\,\ d\ mmmm\ yyyy"/>
    <numFmt numFmtId="188" formatCode="d/mm/yyyy"/>
  </numFmts>
  <fonts count="59">
    <font>
      <sz val="10"/>
      <name val="Arial"/>
      <family val="0"/>
    </font>
    <font>
      <b/>
      <sz val="10"/>
      <name val="Arial"/>
      <family val="2"/>
    </font>
    <font>
      <u val="single"/>
      <sz val="10"/>
      <color indexed="12"/>
      <name val="Arial"/>
      <family val="2"/>
    </font>
    <font>
      <u val="single"/>
      <sz val="10"/>
      <color indexed="36"/>
      <name val="Arial"/>
      <family val="2"/>
    </font>
    <font>
      <b/>
      <sz val="13"/>
      <name val="Arial"/>
      <family val="2"/>
    </font>
    <font>
      <b/>
      <i/>
      <sz val="10"/>
      <name val="Arial"/>
      <family val="2"/>
    </font>
    <font>
      <i/>
      <sz val="10"/>
      <name val="Arial"/>
      <family val="2"/>
    </font>
    <font>
      <sz val="8"/>
      <name val="Arial"/>
      <family val="2"/>
    </font>
    <font>
      <sz val="10"/>
      <name val="Arial CE"/>
      <family val="0"/>
    </font>
    <font>
      <b/>
      <sz val="10"/>
      <color indexed="60"/>
      <name val="Arial"/>
      <family val="2"/>
    </font>
    <font>
      <sz val="11"/>
      <color indexed="8"/>
      <name val="Czcionka tekstu podstawowego"/>
      <family val="2"/>
    </font>
    <font>
      <sz val="11"/>
      <color indexed="9"/>
      <name val="Czcionka tekstu podstawowego"/>
      <family val="2"/>
    </font>
    <font>
      <sz val="11"/>
      <color indexed="17"/>
      <name val="Czcionka tekstu podstawowego"/>
      <family val="2"/>
    </font>
    <font>
      <sz val="11"/>
      <color indexed="60"/>
      <name val="Czcionka tekstu podstawowego"/>
      <family val="2"/>
    </font>
    <font>
      <sz val="11"/>
      <color indexed="20"/>
      <name val="Czcionka tekstu podstawowego"/>
      <family val="2"/>
    </font>
    <font>
      <sz val="11"/>
      <name val="Arial"/>
      <family val="2"/>
    </font>
    <font>
      <sz val="14"/>
      <name val="Arial"/>
      <family val="2"/>
    </font>
    <font>
      <sz val="14"/>
      <name val="Calibri"/>
      <family val="2"/>
    </font>
    <font>
      <sz val="10"/>
      <name val="Calibri"/>
      <family val="2"/>
    </font>
    <font>
      <sz val="10"/>
      <color indexed="8"/>
      <name val="Arial"/>
      <family val="2"/>
    </font>
    <font>
      <b/>
      <i/>
      <sz val="8"/>
      <name val="Arial"/>
      <family val="2"/>
    </font>
    <font>
      <vertAlign val="superscript"/>
      <sz val="10"/>
      <color indexed="8"/>
      <name val="Arial"/>
      <family val="2"/>
    </font>
    <font>
      <vertAlign val="superscript"/>
      <sz val="10"/>
      <name val="Arial"/>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10"/>
      <color indexed="9"/>
      <name val="Arial"/>
      <family val="2"/>
    </font>
    <font>
      <b/>
      <sz val="10"/>
      <color indexed="8"/>
      <name val="Arial"/>
      <family val="2"/>
    </font>
    <font>
      <b/>
      <i/>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0"/>
      <name val="Arial"/>
      <family val="2"/>
    </font>
    <font>
      <b/>
      <sz val="10"/>
      <color theme="1"/>
      <name val="Arial"/>
      <family val="2"/>
    </font>
    <font>
      <b/>
      <i/>
      <sz val="10"/>
      <color theme="1"/>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4" tint="-0.4999699890613556"/>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medium"/>
      <top style="thin"/>
      <bottom>
        <color indexed="63"/>
      </bottom>
    </border>
    <border>
      <left>
        <color indexed="63"/>
      </left>
      <right>
        <color indexed="63"/>
      </right>
      <top>
        <color indexed="63"/>
      </top>
      <bottom style="thin"/>
    </border>
    <border>
      <left style="medium"/>
      <right style="thin"/>
      <top style="medium"/>
      <bottom style="thin"/>
    </border>
    <border>
      <left style="medium"/>
      <right style="thin"/>
      <top style="thin"/>
      <bottom style="medium"/>
    </border>
    <border>
      <left style="thin"/>
      <right style="medium"/>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style="thin"/>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38" fillId="2" borderId="0" applyNumberFormat="0" applyBorder="0" applyAlignment="0" applyProtection="0"/>
    <xf numFmtId="0" fontId="10" fillId="3" borderId="0" applyNumberFormat="0" applyBorder="0" applyAlignment="0" applyProtection="0"/>
    <xf numFmtId="0" fontId="38" fillId="3" borderId="0" applyNumberFormat="0" applyBorder="0" applyAlignment="0" applyProtection="0"/>
    <xf numFmtId="0" fontId="10" fillId="4" borderId="0" applyNumberFormat="0" applyBorder="0" applyAlignment="0" applyProtection="0"/>
    <xf numFmtId="0" fontId="38" fillId="4" borderId="0" applyNumberFormat="0" applyBorder="0" applyAlignment="0" applyProtection="0"/>
    <xf numFmtId="0" fontId="10" fillId="5" borderId="0" applyNumberFormat="0" applyBorder="0" applyAlignment="0" applyProtection="0"/>
    <xf numFmtId="0" fontId="38" fillId="5" borderId="0" applyNumberFormat="0" applyBorder="0" applyAlignment="0" applyProtection="0"/>
    <xf numFmtId="0" fontId="10" fillId="6" borderId="0" applyNumberFormat="0" applyBorder="0" applyAlignment="0" applyProtection="0"/>
    <xf numFmtId="0" fontId="38" fillId="7" borderId="0" applyNumberFormat="0" applyBorder="0" applyAlignment="0" applyProtection="0"/>
    <xf numFmtId="0" fontId="10" fillId="8" borderId="0" applyNumberFormat="0" applyBorder="0" applyAlignment="0" applyProtection="0"/>
    <xf numFmtId="0" fontId="38" fillId="9" borderId="0" applyNumberFormat="0" applyBorder="0" applyAlignment="0" applyProtection="0"/>
    <xf numFmtId="0" fontId="10" fillId="10" borderId="0" applyNumberFormat="0" applyBorder="0" applyAlignment="0" applyProtection="0"/>
    <xf numFmtId="0" fontId="38" fillId="11" borderId="0" applyNumberFormat="0" applyBorder="0" applyAlignment="0" applyProtection="0"/>
    <xf numFmtId="0" fontId="10" fillId="12" borderId="0" applyNumberFormat="0" applyBorder="0" applyAlignment="0" applyProtection="0"/>
    <xf numFmtId="0" fontId="38" fillId="13" borderId="0" applyNumberFormat="0" applyBorder="0" applyAlignment="0" applyProtection="0"/>
    <xf numFmtId="0" fontId="10" fillId="14" borderId="0" applyNumberFormat="0" applyBorder="0" applyAlignment="0" applyProtection="0"/>
    <xf numFmtId="0" fontId="38" fillId="14" borderId="0" applyNumberFormat="0" applyBorder="0" applyAlignment="0" applyProtection="0"/>
    <xf numFmtId="0" fontId="10" fillId="5" borderId="0" applyNumberFormat="0" applyBorder="0" applyAlignment="0" applyProtection="0"/>
    <xf numFmtId="0" fontId="38" fillId="15" borderId="0" applyNumberFormat="0" applyBorder="0" applyAlignment="0" applyProtection="0"/>
    <xf numFmtId="0" fontId="10" fillId="10" borderId="0" applyNumberFormat="0" applyBorder="0" applyAlignment="0" applyProtection="0"/>
    <xf numFmtId="0" fontId="38" fillId="16" borderId="0" applyNumberFormat="0" applyBorder="0" applyAlignment="0" applyProtection="0"/>
    <xf numFmtId="0" fontId="10" fillId="17" borderId="0" applyNumberFormat="0" applyBorder="0" applyAlignment="0" applyProtection="0"/>
    <xf numFmtId="0" fontId="38" fillId="18" borderId="0" applyNumberFormat="0" applyBorder="0" applyAlignment="0" applyProtection="0"/>
    <xf numFmtId="0" fontId="11" fillId="19" borderId="0" applyNumberFormat="0" applyBorder="0" applyAlignment="0" applyProtection="0"/>
    <xf numFmtId="0" fontId="39" fillId="20" borderId="0" applyNumberFormat="0" applyBorder="0" applyAlignment="0" applyProtection="0"/>
    <xf numFmtId="0" fontId="11" fillId="12" borderId="0" applyNumberFormat="0" applyBorder="0" applyAlignment="0" applyProtection="0"/>
    <xf numFmtId="0" fontId="39" fillId="21" borderId="0" applyNumberFormat="0" applyBorder="0" applyAlignment="0" applyProtection="0"/>
    <xf numFmtId="0" fontId="11" fillId="14" borderId="0" applyNumberFormat="0" applyBorder="0" applyAlignment="0" applyProtection="0"/>
    <xf numFmtId="0" fontId="39" fillId="14" borderId="0" applyNumberFormat="0" applyBorder="0" applyAlignment="0" applyProtection="0"/>
    <xf numFmtId="0" fontId="11" fillId="22" borderId="0" applyNumberFormat="0" applyBorder="0" applyAlignment="0" applyProtection="0"/>
    <xf numFmtId="0" fontId="39" fillId="22" borderId="0" applyNumberFormat="0" applyBorder="0" applyAlignment="0" applyProtection="0"/>
    <xf numFmtId="0" fontId="11" fillId="23" borderId="0" applyNumberFormat="0" applyBorder="0" applyAlignment="0" applyProtection="0"/>
    <xf numFmtId="0" fontId="39" fillId="24" borderId="0" applyNumberFormat="0" applyBorder="0" applyAlignment="0" applyProtection="0"/>
    <xf numFmtId="0" fontId="11" fillId="25"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0" fillId="32" borderId="1" applyNumberFormat="0" applyAlignment="0" applyProtection="0"/>
    <xf numFmtId="0" fontId="41" fillId="33" borderId="2" applyNumberFormat="0" applyAlignment="0" applyProtection="0"/>
    <xf numFmtId="0" fontId="12" fillId="4" borderId="0" applyNumberFormat="0" applyBorder="0" applyAlignment="0" applyProtection="0"/>
    <xf numFmtId="0" fontId="42" fillId="3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43" fillId="0" borderId="3" applyNumberFormat="0" applyFill="0" applyAlignment="0" applyProtection="0"/>
    <xf numFmtId="0" fontId="44" fillId="35"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13" fillId="36" borderId="0" applyNumberFormat="0" applyBorder="0" applyAlignment="0" applyProtection="0"/>
    <xf numFmtId="0" fontId="48" fillId="37"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3"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8"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4" fillId="3" borderId="0" applyNumberFormat="0" applyBorder="0" applyAlignment="0" applyProtection="0"/>
    <xf numFmtId="0" fontId="54" fillId="39" borderId="0" applyNumberFormat="0" applyBorder="0" applyAlignment="0" applyProtection="0"/>
  </cellStyleXfs>
  <cellXfs count="311">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Alignment="1">
      <alignment horizontal="center" vertical="center"/>
    </xf>
    <xf numFmtId="170" fontId="0" fillId="0" borderId="0" xfId="0" applyNumberFormat="1" applyFont="1" applyAlignment="1">
      <alignment horizontal="center" vertical="center"/>
    </xf>
    <xf numFmtId="0" fontId="0" fillId="0" borderId="0" xfId="0" applyFont="1" applyAlignment="1">
      <alignment vertical="center"/>
    </xf>
    <xf numFmtId="170" fontId="6" fillId="0" borderId="0" xfId="0" applyNumberFormat="1" applyFont="1" applyAlignment="1">
      <alignment horizontal="center" vertical="center"/>
    </xf>
    <xf numFmtId="0" fontId="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170" fontId="0" fillId="0" borderId="0" xfId="0" applyNumberFormat="1" applyAlignment="1">
      <alignment vertical="center"/>
    </xf>
    <xf numFmtId="0" fontId="0" fillId="0" borderId="0" xfId="0" applyAlignment="1">
      <alignment vertical="center"/>
    </xf>
    <xf numFmtId="170" fontId="0" fillId="0" borderId="0" xfId="0" applyNumberFormat="1" applyFill="1" applyAlignment="1">
      <alignment vertical="center"/>
    </xf>
    <xf numFmtId="44" fontId="0" fillId="0" borderId="0" xfId="85" applyFont="1" applyAlignment="1">
      <alignment horizontal="right" vertical="center" wrapText="1"/>
    </xf>
    <xf numFmtId="44" fontId="0" fillId="0" borderId="0" xfId="85" applyFont="1" applyAlignment="1">
      <alignment horizontal="right" vertical="center"/>
    </xf>
    <xf numFmtId="49" fontId="0" fillId="0" borderId="10" xfId="0" applyNumberFormat="1" applyFont="1" applyFill="1" applyBorder="1" applyAlignment="1">
      <alignment horizontal="center" vertical="center"/>
    </xf>
    <xf numFmtId="0" fontId="0" fillId="0" borderId="0" xfId="0" applyFont="1" applyFill="1" applyAlignment="1">
      <alignment/>
    </xf>
    <xf numFmtId="44" fontId="0" fillId="0" borderId="0" xfId="85" applyFont="1" applyAlignment="1">
      <alignment horizontal="center" vertical="center" wrapText="1"/>
    </xf>
    <xf numFmtId="0" fontId="15" fillId="0" borderId="0" xfId="0" applyFont="1" applyFill="1" applyAlignment="1">
      <alignment/>
    </xf>
    <xf numFmtId="4" fontId="6" fillId="0" borderId="10" xfId="0" applyNumberFormat="1" applyFont="1" applyFill="1" applyBorder="1" applyAlignment="1">
      <alignment horizontal="center" vertical="center" wrapText="1"/>
    </xf>
    <xf numFmtId="49" fontId="0" fillId="0" borderId="10" xfId="0" applyNumberFormat="1" applyFont="1" applyFill="1" applyBorder="1" applyAlignment="1" quotePrefix="1">
      <alignment horizontal="center" vertical="center"/>
    </xf>
    <xf numFmtId="44" fontId="0" fillId="0" borderId="10" xfId="85"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186" fontId="0" fillId="0" borderId="0" xfId="0" applyNumberFormat="1" applyFont="1" applyFill="1" applyBorder="1" applyAlignment="1">
      <alignment horizontal="center" vertical="center"/>
    </xf>
    <xf numFmtId="0" fontId="0" fillId="0" borderId="10" xfId="0" applyFont="1" applyFill="1" applyBorder="1" applyAlignment="1">
      <alignment vertical="center" wrapText="1"/>
    </xf>
    <xf numFmtId="0" fontId="0" fillId="0" borderId="0" xfId="0" applyFont="1" applyBorder="1" applyAlignment="1">
      <alignment vertical="center"/>
    </xf>
    <xf numFmtId="170" fontId="1" fillId="0" borderId="0" xfId="0" applyNumberFormat="1" applyFont="1" applyFill="1" applyBorder="1" applyAlignment="1">
      <alignment vertical="center"/>
    </xf>
    <xf numFmtId="0" fontId="0" fillId="0" borderId="0" xfId="0" applyFont="1" applyFill="1" applyAlignment="1">
      <alignment wrapText="1"/>
    </xf>
    <xf numFmtId="0" fontId="0" fillId="0" borderId="0" xfId="0" applyFont="1" applyFill="1" applyAlignment="1">
      <alignment horizontal="center"/>
    </xf>
    <xf numFmtId="0" fontId="0" fillId="0" borderId="1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0" xfId="0" applyFont="1" applyAlignment="1">
      <alignment horizontal="left" vertical="center"/>
    </xf>
    <xf numFmtId="0" fontId="1"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44" fontId="0" fillId="0" borderId="0" xfId="85" applyFont="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44" fontId="1" fillId="0" borderId="0" xfId="85" applyFont="1" applyFill="1" applyBorder="1" applyAlignment="1">
      <alignment horizontal="right" vertical="center"/>
    </xf>
    <xf numFmtId="44" fontId="0" fillId="0" borderId="10" xfId="85" applyFont="1" applyFill="1" applyBorder="1" applyAlignment="1" applyProtection="1">
      <alignment horizontal="center" vertical="center" wrapText="1"/>
      <protection/>
    </xf>
    <xf numFmtId="44" fontId="0" fillId="0" borderId="10" xfId="89" applyFont="1" applyFill="1" applyBorder="1" applyAlignment="1">
      <alignment horizontal="center" vertical="center" wrapText="1"/>
    </xf>
    <xf numFmtId="0" fontId="0" fillId="0" borderId="12" xfId="0" applyFont="1" applyFill="1" applyBorder="1" applyAlignment="1">
      <alignment horizontal="center" vertical="center"/>
    </xf>
    <xf numFmtId="0" fontId="0" fillId="40" borderId="11" xfId="0" applyFont="1" applyFill="1" applyBorder="1" applyAlignment="1">
      <alignment horizontal="center" vertical="center" wrapText="1"/>
    </xf>
    <xf numFmtId="2" fontId="0" fillId="0" borderId="0" xfId="0" applyNumberFormat="1" applyFont="1" applyFill="1" applyBorder="1" applyAlignment="1">
      <alignment vertical="center" wrapText="1"/>
    </xf>
    <xf numFmtId="44" fontId="0" fillId="0" borderId="12" xfId="0" applyNumberFormat="1" applyFont="1" applyFill="1" applyBorder="1" applyAlignment="1">
      <alignment vertical="center" wrapText="1"/>
    </xf>
    <xf numFmtId="0" fontId="1" fillId="0" borderId="14" xfId="0" applyFont="1" applyFill="1" applyBorder="1" applyAlignment="1">
      <alignment horizontal="center" vertical="center" wrapText="1"/>
    </xf>
    <xf numFmtId="44" fontId="1" fillId="0" borderId="15" xfId="85"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15" xfId="0" applyFont="1" applyFill="1" applyBorder="1" applyAlignment="1">
      <alignment horizontal="center" vertical="center" wrapText="1"/>
    </xf>
    <xf numFmtId="44" fontId="0" fillId="0" borderId="16" xfId="85" applyFont="1" applyFill="1" applyBorder="1" applyAlignment="1">
      <alignment vertical="center" wrapText="1"/>
    </xf>
    <xf numFmtId="44" fontId="1" fillId="0" borderId="0" xfId="85" applyFont="1" applyFill="1" applyBorder="1" applyAlignment="1">
      <alignment horizontal="center" vertical="center"/>
    </xf>
    <xf numFmtId="44" fontId="1" fillId="0" borderId="0" xfId="85" applyNumberFormat="1" applyFont="1" applyFill="1" applyBorder="1" applyAlignment="1">
      <alignment horizontal="center" vertical="center"/>
    </xf>
    <xf numFmtId="0" fontId="1" fillId="0" borderId="15" xfId="0" applyFont="1" applyFill="1" applyBorder="1" applyAlignment="1">
      <alignment horizontal="center" vertical="center" wrapText="1"/>
    </xf>
    <xf numFmtId="44" fontId="1" fillId="0" borderId="16" xfId="85" applyNumberFormat="1" applyFont="1" applyFill="1" applyBorder="1" applyAlignment="1">
      <alignment horizontal="center" vertical="center"/>
    </xf>
    <xf numFmtId="44" fontId="1" fillId="0" borderId="14" xfId="85" applyFont="1" applyFill="1" applyBorder="1" applyAlignment="1">
      <alignment horizontal="right" vertical="center"/>
    </xf>
    <xf numFmtId="44" fontId="1" fillId="0" borderId="15" xfId="85" applyFont="1" applyFill="1" applyBorder="1" applyAlignment="1">
      <alignment horizontal="right" vertical="center"/>
    </xf>
    <xf numFmtId="0" fontId="55" fillId="0" borderId="10" xfId="0" applyFont="1" applyFill="1" applyBorder="1" applyAlignment="1">
      <alignment horizontal="center" vertical="center"/>
    </xf>
    <xf numFmtId="44" fontId="55" fillId="0" borderId="10" xfId="85" applyFont="1" applyFill="1" applyBorder="1" applyAlignment="1">
      <alignment horizontal="center" vertical="center" wrapText="1"/>
    </xf>
    <xf numFmtId="49" fontId="55" fillId="0" borderId="10" xfId="0" applyNumberFormat="1" applyFont="1" applyFill="1" applyBorder="1" applyAlignment="1">
      <alignment horizontal="center" vertical="center"/>
    </xf>
    <xf numFmtId="44" fontId="56" fillId="41" borderId="12" xfId="85" applyFont="1" applyFill="1" applyBorder="1" applyAlignment="1">
      <alignment horizontal="center" vertical="center" wrapText="1"/>
    </xf>
    <xf numFmtId="44" fontId="0" fillId="0" borderId="10" xfId="0" applyNumberFormat="1" applyFont="1" applyFill="1" applyBorder="1" applyAlignment="1">
      <alignment vertical="center" wrapText="1"/>
    </xf>
    <xf numFmtId="44" fontId="55" fillId="0" borderId="10" xfId="89" applyFont="1" applyFill="1" applyBorder="1" applyAlignment="1">
      <alignment horizontal="center" vertical="center" wrapText="1"/>
    </xf>
    <xf numFmtId="0" fontId="1" fillId="0" borderId="0" xfId="0" applyFont="1" applyBorder="1" applyAlignment="1">
      <alignment horizontal="left" vertical="center"/>
    </xf>
    <xf numFmtId="0" fontId="1" fillId="0" borderId="0" xfId="0" applyFont="1" applyFill="1" applyBorder="1" applyAlignment="1">
      <alignment horizontal="left" vertical="center" wrapText="1"/>
    </xf>
    <xf numFmtId="170" fontId="6" fillId="0" borderId="0" xfId="0" applyNumberFormat="1" applyFont="1" applyBorder="1" applyAlignment="1">
      <alignment horizontal="center" vertical="center"/>
    </xf>
    <xf numFmtId="44" fontId="0" fillId="0" borderId="0" xfId="85" applyFont="1" applyBorder="1" applyAlignment="1">
      <alignment horizontal="center" vertical="center"/>
    </xf>
    <xf numFmtId="0" fontId="1" fillId="0" borderId="0" xfId="0" applyFont="1" applyBorder="1" applyAlignment="1">
      <alignment horizontal="center" vertical="center"/>
    </xf>
    <xf numFmtId="0" fontId="1" fillId="42" borderId="10" xfId="0" applyFont="1" applyFill="1" applyBorder="1" applyAlignment="1">
      <alignment horizontal="left" vertical="center"/>
    </xf>
    <xf numFmtId="0" fontId="57" fillId="42" borderId="10" xfId="0" applyFont="1" applyFill="1" applyBorder="1" applyAlignment="1">
      <alignment horizontal="center" vertical="center"/>
    </xf>
    <xf numFmtId="44" fontId="1" fillId="43" borderId="12" xfId="85" applyNumberFormat="1" applyFont="1" applyFill="1" applyBorder="1" applyAlignment="1">
      <alignment horizontal="right" vertical="center"/>
    </xf>
    <xf numFmtId="44" fontId="1" fillId="43" borderId="12" xfId="85" applyNumberFormat="1" applyFont="1" applyFill="1" applyBorder="1" applyAlignment="1">
      <alignment horizontal="center" vertical="center"/>
    </xf>
    <xf numFmtId="44" fontId="1" fillId="44" borderId="17" xfId="85" applyFont="1" applyFill="1" applyBorder="1" applyAlignment="1">
      <alignment horizontal="center" vertical="center" wrapText="1"/>
    </xf>
    <xf numFmtId="44" fontId="0" fillId="0" borderId="12" xfId="0" applyNumberFormat="1" applyFont="1" applyFill="1" applyBorder="1" applyAlignment="1">
      <alignment horizontal="center" vertical="center" wrapText="1"/>
    </xf>
    <xf numFmtId="44" fontId="1" fillId="43" borderId="18" xfId="85" applyNumberFormat="1"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2" fontId="55" fillId="0" borderId="10" xfId="0" applyNumberFormat="1" applyFont="1" applyFill="1" applyBorder="1" applyAlignment="1">
      <alignment horizontal="center" vertical="center" wrapText="1"/>
    </xf>
    <xf numFmtId="0" fontId="0" fillId="40" borderId="10" xfId="0" applyFont="1" applyFill="1" applyBorder="1" applyAlignment="1">
      <alignment vertical="center" wrapText="1"/>
    </xf>
    <xf numFmtId="170" fontId="56" fillId="41" borderId="19" xfId="0" applyNumberFormat="1" applyFont="1" applyFill="1" applyBorder="1" applyAlignment="1">
      <alignment horizontal="center" vertical="center" wrapText="1"/>
    </xf>
    <xf numFmtId="170" fontId="56" fillId="41" borderId="17"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44" fontId="0" fillId="0" borderId="12" xfId="89" applyNumberFormat="1" applyFont="1" applyFill="1" applyBorder="1" applyAlignment="1">
      <alignment horizontal="center" vertical="center" wrapText="1"/>
    </xf>
    <xf numFmtId="44" fontId="0" fillId="0" borderId="12" xfId="0" applyNumberFormat="1" applyFont="1" applyFill="1" applyBorder="1" applyAlignment="1">
      <alignment horizontal="center" vertical="center" wrapText="1"/>
    </xf>
    <xf numFmtId="44" fontId="1" fillId="43" borderId="12" xfId="85" applyFont="1" applyFill="1" applyBorder="1" applyAlignment="1">
      <alignment horizontal="center" vertical="center" wrapText="1"/>
    </xf>
    <xf numFmtId="44" fontId="1" fillId="43" borderId="12" xfId="85" applyNumberFormat="1" applyFont="1" applyFill="1" applyBorder="1" applyAlignment="1">
      <alignment horizontal="center" vertical="center" wrapText="1"/>
    </xf>
    <xf numFmtId="44" fontId="1" fillId="44" borderId="20" xfId="85" applyFont="1" applyFill="1" applyBorder="1" applyAlignment="1">
      <alignment horizontal="center" vertical="center" wrapText="1"/>
    </xf>
    <xf numFmtId="44" fontId="0" fillId="0" borderId="12" xfId="0" applyNumberFormat="1" applyFont="1" applyBorder="1" applyAlignment="1">
      <alignment horizontal="center" vertical="center" wrapText="1"/>
    </xf>
    <xf numFmtId="44" fontId="1" fillId="0" borderId="0" xfId="85" applyNumberFormat="1" applyFont="1" applyFill="1" applyBorder="1" applyAlignment="1">
      <alignment horizontal="right" vertical="center"/>
    </xf>
    <xf numFmtId="49" fontId="0" fillId="42" borderId="10" xfId="0" applyNumberFormat="1" applyFont="1" applyFill="1" applyBorder="1" applyAlignment="1">
      <alignment horizontal="center" vertical="center" wrapText="1"/>
    </xf>
    <xf numFmtId="0" fontId="55" fillId="0" borderId="10" xfId="0" applyFont="1" applyFill="1" applyBorder="1" applyAlignment="1">
      <alignment horizontal="left" vertical="center" wrapText="1"/>
    </xf>
    <xf numFmtId="0" fontId="1" fillId="42" borderId="11" xfId="0" applyFont="1" applyFill="1" applyBorder="1" applyAlignment="1">
      <alignment horizontal="center" vertical="center"/>
    </xf>
    <xf numFmtId="0" fontId="1" fillId="0" borderId="21" xfId="0" applyFont="1" applyFill="1" applyBorder="1" applyAlignment="1">
      <alignment horizontal="left" vertical="center" wrapText="1"/>
    </xf>
    <xf numFmtId="170" fontId="1" fillId="0" borderId="0" xfId="0" applyNumberFormat="1" applyFont="1" applyFill="1" applyBorder="1" applyAlignment="1">
      <alignment horizontal="center" vertical="center"/>
    </xf>
    <xf numFmtId="0" fontId="0" fillId="0" borderId="10" xfId="0" applyFont="1" applyBorder="1" applyAlignment="1">
      <alignment horizontal="center" vertical="center"/>
    </xf>
    <xf numFmtId="0" fontId="56" fillId="41" borderId="22" xfId="0" applyFont="1" applyFill="1" applyBorder="1" applyAlignment="1">
      <alignment horizontal="center" vertical="center"/>
    </xf>
    <xf numFmtId="0" fontId="56" fillId="41" borderId="19" xfId="0" applyFont="1" applyFill="1" applyBorder="1" applyAlignment="1">
      <alignment horizontal="center" vertical="center"/>
    </xf>
    <xf numFmtId="0" fontId="56" fillId="41" borderId="17"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44" fontId="55" fillId="0" borderId="10" xfId="85" applyFont="1" applyFill="1" applyBorder="1" applyAlignment="1">
      <alignment horizontal="center" vertical="center"/>
    </xf>
    <xf numFmtId="0" fontId="0" fillId="0" borderId="23" xfId="0" applyFont="1" applyFill="1" applyBorder="1" applyAlignment="1">
      <alignment horizontal="center" vertical="center" wrapText="1"/>
    </xf>
    <xf numFmtId="44" fontId="1" fillId="43" borderId="24" xfId="85" applyFont="1" applyFill="1" applyBorder="1" applyAlignment="1">
      <alignment horizontal="center" vertical="center" wrapText="1"/>
    </xf>
    <xf numFmtId="44" fontId="1" fillId="44" borderId="12" xfId="85" applyFont="1" applyFill="1" applyBorder="1" applyAlignment="1">
      <alignment horizontal="center" vertical="center" wrapText="1"/>
    </xf>
    <xf numFmtId="44" fontId="0" fillId="0" borderId="0" xfId="0" applyNumberFormat="1" applyFont="1" applyAlignment="1">
      <alignment vertical="center"/>
    </xf>
    <xf numFmtId="172" fontId="0" fillId="0" borderId="0" xfId="0" applyNumberFormat="1" applyFont="1" applyAlignment="1">
      <alignment horizontal="center" vertical="center" wrapText="1"/>
    </xf>
    <xf numFmtId="0" fontId="57" fillId="0" borderId="18" xfId="0" applyFont="1" applyBorder="1" applyAlignment="1">
      <alignment horizontal="center" vertical="center" wrapText="1"/>
    </xf>
    <xf numFmtId="0" fontId="57" fillId="0" borderId="13" xfId="0" applyFont="1" applyBorder="1" applyAlignment="1">
      <alignment horizontal="center" vertical="center" wrapText="1"/>
    </xf>
    <xf numFmtId="44" fontId="55" fillId="0" borderId="13" xfId="0" applyNumberFormat="1" applyFont="1" applyBorder="1" applyAlignment="1">
      <alignment horizontal="center" vertical="center" wrapText="1"/>
    </xf>
    <xf numFmtId="0" fontId="55" fillId="0" borderId="13" xfId="0" applyFont="1" applyBorder="1" applyAlignment="1">
      <alignment horizontal="center" vertical="center" wrapText="1"/>
    </xf>
    <xf numFmtId="188" fontId="1" fillId="0" borderId="0" xfId="0" applyNumberFormat="1" applyFont="1" applyAlignment="1">
      <alignment horizontal="center" vertical="center" wrapText="1"/>
    </xf>
    <xf numFmtId="0" fontId="57" fillId="0" borderId="12" xfId="0" applyFont="1" applyBorder="1" applyAlignment="1">
      <alignment horizontal="center" vertical="center" wrapText="1"/>
    </xf>
    <xf numFmtId="0" fontId="57" fillId="0" borderId="10" xfId="0" applyFont="1" applyBorder="1" applyAlignment="1">
      <alignment horizontal="center" vertical="center" wrapText="1"/>
    </xf>
    <xf numFmtId="0" fontId="55" fillId="0" borderId="10" xfId="0" applyFont="1" applyBorder="1" applyAlignment="1">
      <alignment horizontal="center" vertical="center" wrapText="1"/>
    </xf>
    <xf numFmtId="44"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19" fillId="0" borderId="10" xfId="0" applyFont="1" applyBorder="1" applyAlignment="1">
      <alignment horizontal="center" vertical="center"/>
    </xf>
    <xf numFmtId="172" fontId="55" fillId="0" borderId="10" xfId="0" applyNumberFormat="1" applyFont="1" applyBorder="1" applyAlignment="1">
      <alignment horizontal="center" vertical="center" wrapText="1"/>
    </xf>
    <xf numFmtId="44" fontId="55"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44" fontId="56" fillId="41" borderId="10" xfId="0" applyNumberFormat="1" applyFont="1" applyFill="1" applyBorder="1" applyAlignment="1">
      <alignment horizontal="center" vertical="center" wrapText="1"/>
    </xf>
    <xf numFmtId="0" fontId="55" fillId="0" borderId="0" xfId="0" applyFont="1" applyAlignment="1">
      <alignment vertical="center"/>
    </xf>
    <xf numFmtId="44" fontId="55" fillId="0" borderId="0" xfId="0" applyNumberFormat="1" applyFont="1" applyAlignment="1">
      <alignment vertical="center"/>
    </xf>
    <xf numFmtId="0" fontId="55" fillId="0" borderId="0" xfId="0" applyFont="1" applyAlignment="1">
      <alignment horizontal="center" vertical="center"/>
    </xf>
    <xf numFmtId="0" fontId="58" fillId="0" borderId="0" xfId="0" applyFont="1" applyAlignment="1">
      <alignment horizontal="right" vertical="center"/>
    </xf>
    <xf numFmtId="0" fontId="57" fillId="0" borderId="0" xfId="0" applyFont="1" applyAlignment="1">
      <alignment vertical="center"/>
    </xf>
    <xf numFmtId="0" fontId="0" fillId="0" borderId="10" xfId="0" applyFont="1" applyBorder="1" applyAlignment="1">
      <alignment vertical="center" wrapText="1"/>
    </xf>
    <xf numFmtId="0" fontId="56" fillId="41" borderId="10" xfId="0" applyFont="1" applyFill="1" applyBorder="1" applyAlignment="1">
      <alignment horizontal="center" vertical="center" wrapText="1"/>
    </xf>
    <xf numFmtId="44" fontId="1" fillId="43" borderId="12" xfId="85" applyFont="1" applyFill="1" applyBorder="1" applyAlignment="1">
      <alignment horizontal="center" vertical="center"/>
    </xf>
    <xf numFmtId="0" fontId="56" fillId="41" borderId="11" xfId="0" applyFont="1" applyFill="1" applyBorder="1" applyAlignment="1">
      <alignment horizontal="center" vertical="center" wrapText="1"/>
    </xf>
    <xf numFmtId="0" fontId="1" fillId="0" borderId="0" xfId="0" applyFont="1" applyBorder="1" applyAlignment="1">
      <alignment horizontal="left" vertical="center" wrapText="1"/>
    </xf>
    <xf numFmtId="0" fontId="55" fillId="0" borderId="13" xfId="0" applyFont="1" applyFill="1" applyBorder="1" applyAlignment="1">
      <alignment horizontal="left" vertical="center" wrapText="1"/>
    </xf>
    <xf numFmtId="3" fontId="0" fillId="0" borderId="10" xfId="0" applyNumberFormat="1" applyFont="1" applyFill="1" applyBorder="1" applyAlignment="1">
      <alignment horizontal="center" vertical="center"/>
    </xf>
    <xf numFmtId="44" fontId="0" fillId="0" borderId="12" xfId="0" applyNumberFormat="1" applyFont="1" applyBorder="1" applyAlignment="1">
      <alignment vertical="center" wrapText="1"/>
    </xf>
    <xf numFmtId="44" fontId="0" fillId="0" borderId="12" xfId="0" applyNumberFormat="1" applyBorder="1" applyAlignment="1">
      <alignment horizontal="center" vertical="center" wrapText="1"/>
    </xf>
    <xf numFmtId="0" fontId="20" fillId="0" borderId="0" xfId="0" applyFont="1" applyAlignment="1">
      <alignment horizontal="right" vertical="center"/>
    </xf>
    <xf numFmtId="0" fontId="0" fillId="0" borderId="0" xfId="0" applyFont="1" applyAlignment="1">
      <alignment/>
    </xf>
    <xf numFmtId="44" fontId="0" fillId="0" borderId="0" xfId="0" applyNumberFormat="1" applyFont="1" applyFill="1" applyAlignment="1">
      <alignment vertical="center"/>
    </xf>
    <xf numFmtId="44" fontId="1" fillId="43" borderId="13" xfId="85" applyFont="1" applyFill="1" applyBorder="1" applyAlignment="1">
      <alignment horizontal="center" vertical="center"/>
    </xf>
    <xf numFmtId="44" fontId="1" fillId="43" borderId="10" xfId="85" applyFont="1" applyFill="1" applyBorder="1" applyAlignment="1">
      <alignment horizontal="center" vertical="center"/>
    </xf>
    <xf numFmtId="0" fontId="56" fillId="41"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7" fillId="42" borderId="10" xfId="0" applyFont="1" applyFill="1" applyBorder="1" applyAlignment="1">
      <alignment horizontal="center" vertical="center" wrapText="1"/>
    </xf>
    <xf numFmtId="0" fontId="1" fillId="0" borderId="10" xfId="0" applyFont="1" applyBorder="1" applyAlignment="1">
      <alignment horizontal="center" vertical="center" wrapText="1"/>
    </xf>
    <xf numFmtId="44" fontId="1" fillId="43" borderId="12" xfId="0" applyNumberFormat="1" applyFont="1" applyFill="1" applyBorder="1" applyAlignment="1">
      <alignment horizontal="center" vertical="center" wrapText="1"/>
    </xf>
    <xf numFmtId="44" fontId="0" fillId="40" borderId="12" xfId="0" applyNumberFormat="1" applyFont="1" applyFill="1" applyBorder="1" applyAlignment="1">
      <alignment vertical="center" wrapText="1"/>
    </xf>
    <xf numFmtId="44" fontId="0" fillId="40" borderId="0" xfId="85" applyFont="1" applyFill="1" applyBorder="1" applyAlignment="1">
      <alignment horizontal="center" vertical="center"/>
    </xf>
    <xf numFmtId="0" fontId="56" fillId="41" borderId="10" xfId="72" applyFont="1" applyFill="1" applyBorder="1" applyAlignment="1">
      <alignment horizontal="center" vertical="center"/>
      <protection/>
    </xf>
    <xf numFmtId="0" fontId="56" fillId="41" borderId="10" xfId="72" applyFont="1" applyFill="1" applyBorder="1" applyAlignment="1">
      <alignment horizontal="center" vertical="center" wrapText="1"/>
      <protection/>
    </xf>
    <xf numFmtId="44" fontId="56" fillId="41" borderId="10" xfId="72" applyNumberFormat="1" applyFont="1" applyFill="1" applyBorder="1" applyAlignment="1">
      <alignment horizontal="center" vertical="center" wrapText="1"/>
      <protection/>
    </xf>
    <xf numFmtId="44" fontId="1" fillId="43" borderId="10" xfId="72" applyNumberFormat="1" applyFont="1" applyFill="1" applyBorder="1" applyAlignment="1">
      <alignment horizontal="center" vertical="center"/>
      <protection/>
    </xf>
    <xf numFmtId="0" fontId="0" fillId="0" borderId="10" xfId="72" applyFont="1" applyBorder="1" applyAlignment="1">
      <alignment horizontal="center" vertical="center" wrapText="1"/>
      <protection/>
    </xf>
    <xf numFmtId="180" fontId="0" fillId="45" borderId="10" xfId="72" applyNumberFormat="1" applyFont="1" applyFill="1" applyBorder="1" applyAlignment="1">
      <alignment horizontal="center" vertical="center" wrapText="1"/>
      <protection/>
    </xf>
    <xf numFmtId="180" fontId="0" fillId="0" borderId="10" xfId="72" applyNumberFormat="1" applyFont="1" applyBorder="1" applyAlignment="1">
      <alignment horizontal="center" vertical="center" wrapText="1"/>
      <protection/>
    </xf>
    <xf numFmtId="0" fontId="0" fillId="45" borderId="10" xfId="76" applyNumberFormat="1" applyFill="1" applyBorder="1" applyAlignment="1">
      <alignment horizontal="center" vertical="center" wrapText="1"/>
      <protection/>
    </xf>
    <xf numFmtId="0" fontId="0" fillId="0" borderId="10" xfId="87" applyNumberFormat="1" applyFont="1" applyFill="1" applyBorder="1" applyAlignment="1">
      <alignment horizontal="center" vertical="center" wrapText="1"/>
    </xf>
    <xf numFmtId="44" fontId="0" fillId="0" borderId="10" xfId="72" applyNumberFormat="1" applyFont="1" applyBorder="1" applyAlignment="1">
      <alignment horizontal="center" vertical="center" wrapText="1"/>
      <protection/>
    </xf>
    <xf numFmtId="44" fontId="0" fillId="0" borderId="10" xfId="85" applyFont="1" applyFill="1" applyBorder="1" applyAlignment="1" applyProtection="1">
      <alignment horizontal="center" vertical="center" wrapText="1"/>
      <protection/>
    </xf>
    <xf numFmtId="44" fontId="6" fillId="43" borderId="10" xfId="85" applyFont="1" applyFill="1" applyBorder="1" applyAlignment="1">
      <alignment vertical="center"/>
    </xf>
    <xf numFmtId="44" fontId="6" fillId="43" borderId="13" xfId="85" applyFont="1" applyFill="1" applyBorder="1" applyAlignment="1">
      <alignment vertical="center"/>
    </xf>
    <xf numFmtId="44" fontId="1" fillId="17" borderId="19" xfId="0" applyNumberFormat="1" applyFont="1" applyFill="1" applyBorder="1" applyAlignment="1">
      <alignment horizontal="center" vertical="center" wrapText="1"/>
    </xf>
    <xf numFmtId="44" fontId="1" fillId="17" borderId="17" xfId="0" applyNumberFormat="1" applyFont="1" applyFill="1" applyBorder="1" applyAlignment="1">
      <alignment horizontal="center" vertical="center" wrapText="1"/>
    </xf>
    <xf numFmtId="44" fontId="1" fillId="44" borderId="25" xfId="0" applyNumberFormat="1" applyFont="1" applyFill="1" applyBorder="1" applyAlignment="1">
      <alignment horizontal="center" vertical="center" wrapText="1"/>
    </xf>
    <xf numFmtId="44" fontId="1" fillId="44" borderId="20" xfId="0" applyNumberFormat="1" applyFont="1" applyFill="1" applyBorder="1" applyAlignment="1">
      <alignment horizontal="center" vertical="center" wrapText="1"/>
    </xf>
    <xf numFmtId="0" fontId="0" fillId="0" borderId="0" xfId="75">
      <alignment/>
      <protection/>
    </xf>
    <xf numFmtId="0" fontId="0" fillId="0" borderId="0" xfId="75" applyAlignment="1">
      <alignment horizontal="center"/>
      <protection/>
    </xf>
    <xf numFmtId="0" fontId="56" fillId="41" borderId="22" xfId="75" applyFont="1" applyFill="1" applyBorder="1" applyAlignment="1">
      <alignment horizontal="center" vertical="center" wrapText="1"/>
      <protection/>
    </xf>
    <xf numFmtId="0" fontId="56" fillId="41" borderId="19" xfId="75" applyFont="1" applyFill="1" applyBorder="1" applyAlignment="1">
      <alignment horizontal="center" vertical="center" wrapText="1"/>
      <protection/>
    </xf>
    <xf numFmtId="0" fontId="56" fillId="41" borderId="17" xfId="75" applyFont="1" applyFill="1" applyBorder="1" applyAlignment="1">
      <alignment horizontal="center" vertical="center" wrapText="1"/>
      <protection/>
    </xf>
    <xf numFmtId="0" fontId="0" fillId="0" borderId="11" xfId="75" applyBorder="1" applyAlignment="1">
      <alignment horizontal="center" vertical="center"/>
      <protection/>
    </xf>
    <xf numFmtId="0" fontId="0" fillId="0" borderId="10" xfId="75" applyBorder="1" applyAlignment="1">
      <alignment horizontal="center" vertical="center" wrapText="1"/>
      <protection/>
    </xf>
    <xf numFmtId="44" fontId="0" fillId="0" borderId="12" xfId="75" applyNumberFormat="1" applyBorder="1" applyAlignment="1">
      <alignment horizontal="center" vertical="center"/>
      <protection/>
    </xf>
    <xf numFmtId="44" fontId="0" fillId="0" borderId="10" xfId="75" applyNumberFormat="1" applyBorder="1" applyAlignment="1">
      <alignment horizontal="center" vertical="center" wrapText="1"/>
      <protection/>
    </xf>
    <xf numFmtId="44" fontId="0" fillId="0" borderId="10" xfId="0" applyNumberFormat="1" applyFont="1" applyBorder="1" applyAlignment="1">
      <alignment vertical="center" wrapText="1"/>
    </xf>
    <xf numFmtId="0" fontId="56" fillId="41" borderId="19" xfId="0" applyFont="1" applyFill="1" applyBorder="1" applyAlignment="1">
      <alignment horizontal="center" vertical="center" wrapText="1"/>
    </xf>
    <xf numFmtId="0" fontId="56" fillId="41" borderId="10" xfId="0" applyFont="1" applyFill="1" applyBorder="1" applyAlignment="1">
      <alignment horizontal="center" vertical="center" wrapText="1"/>
    </xf>
    <xf numFmtId="0" fontId="56" fillId="41" borderId="17" xfId="0" applyFont="1" applyFill="1" applyBorder="1" applyAlignment="1">
      <alignment horizontal="center" vertical="center" wrapText="1"/>
    </xf>
    <xf numFmtId="0" fontId="56" fillId="41" borderId="12" xfId="0" applyFont="1" applyFill="1" applyBorder="1" applyAlignment="1">
      <alignment horizontal="center" vertical="center" wrapText="1"/>
    </xf>
    <xf numFmtId="0" fontId="56" fillId="41" borderId="22" xfId="0" applyFont="1" applyFill="1" applyBorder="1" applyAlignment="1">
      <alignment horizontal="center" vertical="center"/>
    </xf>
    <xf numFmtId="0" fontId="56" fillId="41" borderId="19" xfId="0" applyFont="1" applyFill="1" applyBorder="1" applyAlignment="1">
      <alignment horizontal="center" vertical="center"/>
    </xf>
    <xf numFmtId="49" fontId="55" fillId="0" borderId="10" xfId="0" applyNumberFormat="1" applyFont="1" applyBorder="1" applyAlignment="1">
      <alignment horizontal="center" vertical="center" wrapText="1"/>
    </xf>
    <xf numFmtId="2" fontId="0" fillId="0" borderId="10" xfId="0" applyNumberFormat="1" applyFont="1" applyFill="1" applyBorder="1" applyAlignment="1">
      <alignment horizontal="center" vertical="center"/>
    </xf>
    <xf numFmtId="44" fontId="55" fillId="0" borderId="10"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23" xfId="0" applyFont="1" applyFill="1" applyBorder="1" applyAlignment="1">
      <alignment horizontal="center" vertical="center" wrapText="1"/>
    </xf>
    <xf numFmtId="188" fontId="1" fillId="0" borderId="10" xfId="0" applyNumberFormat="1" applyFont="1" applyBorder="1" applyAlignment="1">
      <alignment horizontal="center" vertical="center" wrapText="1"/>
    </xf>
    <xf numFmtId="8" fontId="0" fillId="0" borderId="10" xfId="0" applyNumberFormat="1" applyFont="1" applyBorder="1" applyAlignment="1">
      <alignment horizontal="center" vertical="center" wrapText="1"/>
    </xf>
    <xf numFmtId="44" fontId="0" fillId="0" borderId="10" xfId="0" applyNumberFormat="1" applyFont="1" applyBorder="1" applyAlignment="1">
      <alignment horizontal="center" vertical="center" wrapText="1"/>
    </xf>
    <xf numFmtId="44" fontId="0" fillId="0" borderId="10" xfId="0" applyNumberFormat="1" applyFont="1" applyFill="1" applyBorder="1" applyAlignment="1">
      <alignment horizontal="center" vertical="center" wrapText="1"/>
    </xf>
    <xf numFmtId="44" fontId="55" fillId="0" borderId="10" xfId="0" applyNumberFormat="1" applyFont="1" applyFill="1" applyBorder="1" applyAlignment="1">
      <alignment horizontal="center" vertical="center"/>
    </xf>
    <xf numFmtId="44" fontId="55" fillId="0" borderId="13" xfId="0" applyNumberFormat="1" applyFont="1" applyFill="1" applyBorder="1" applyAlignment="1">
      <alignment horizontal="center" vertical="center" wrapText="1"/>
    </xf>
    <xf numFmtId="0" fontId="0" fillId="0" borderId="23" xfId="75" applyBorder="1" applyAlignment="1">
      <alignment horizontal="center" vertical="center"/>
      <protection/>
    </xf>
    <xf numFmtId="0" fontId="0" fillId="0" borderId="13" xfId="75" applyBorder="1" applyAlignment="1">
      <alignment horizontal="center" vertical="center" wrapText="1"/>
      <protection/>
    </xf>
    <xf numFmtId="44" fontId="0" fillId="0" borderId="13" xfId="75" applyNumberFormat="1" applyBorder="1" applyAlignment="1">
      <alignment horizontal="center" vertical="center"/>
      <protection/>
    </xf>
    <xf numFmtId="44" fontId="0" fillId="0" borderId="18" xfId="75" applyNumberFormat="1" applyBorder="1" applyAlignment="1">
      <alignment horizontal="center" vertical="center"/>
      <protection/>
    </xf>
    <xf numFmtId="0" fontId="57" fillId="42" borderId="12" xfId="0" applyFont="1" applyFill="1" applyBorder="1" applyAlignment="1">
      <alignment horizontal="center" vertical="center"/>
    </xf>
    <xf numFmtId="49" fontId="55" fillId="0" borderId="12" xfId="0" applyNumberFormat="1" applyFont="1" applyFill="1" applyBorder="1" applyAlignment="1">
      <alignment horizontal="center" vertical="center"/>
    </xf>
    <xf numFmtId="49" fontId="0" fillId="0" borderId="12" xfId="0" applyNumberFormat="1" applyFont="1" applyFill="1" applyBorder="1" applyAlignment="1" quotePrefix="1">
      <alignment horizontal="center" vertical="center"/>
    </xf>
    <xf numFmtId="49" fontId="0" fillId="0" borderId="12" xfId="0" applyNumberFormat="1" applyFont="1" applyFill="1" applyBorder="1" applyAlignment="1">
      <alignment horizontal="center" vertical="center"/>
    </xf>
    <xf numFmtId="49" fontId="55" fillId="0" borderId="18" xfId="0" applyNumberFormat="1" applyFont="1" applyFill="1" applyBorder="1" applyAlignment="1">
      <alignment horizontal="center" vertical="center"/>
    </xf>
    <xf numFmtId="44" fontId="0" fillId="0" borderId="10" xfId="85" applyFont="1" applyFill="1" applyBorder="1" applyAlignment="1">
      <alignment horizontal="center" vertical="center" wrapText="1"/>
    </xf>
    <xf numFmtId="44" fontId="0" fillId="46" borderId="12" xfId="85" applyFont="1" applyFill="1" applyBorder="1" applyAlignment="1">
      <alignment horizontal="right" vertical="center" wrapText="1"/>
    </xf>
    <xf numFmtId="44" fontId="0" fillId="40" borderId="10" xfId="85" applyFont="1" applyFill="1" applyBorder="1" applyAlignment="1">
      <alignment horizontal="center" vertical="center" wrapText="1"/>
    </xf>
    <xf numFmtId="44" fontId="0" fillId="40" borderId="10" xfId="85" applyFont="1" applyFill="1" applyBorder="1" applyAlignment="1">
      <alignment horizontal="right" vertical="center" wrapText="1"/>
    </xf>
    <xf numFmtId="44" fontId="0" fillId="46" borderId="12" xfId="85" applyNumberFormat="1" applyFont="1" applyFill="1" applyBorder="1" applyAlignment="1">
      <alignment horizontal="center" vertical="center" wrapText="1"/>
    </xf>
    <xf numFmtId="44" fontId="0" fillId="0" borderId="10" xfId="0" applyNumberFormat="1" applyFill="1" applyBorder="1" applyAlignment="1">
      <alignment vertical="center" wrapText="1"/>
    </xf>
    <xf numFmtId="44" fontId="0" fillId="46" borderId="12" xfId="0" applyNumberFormat="1" applyFill="1" applyBorder="1" applyAlignment="1">
      <alignment horizontal="center" vertical="center" wrapText="1"/>
    </xf>
    <xf numFmtId="44" fontId="0" fillId="46" borderId="12" xfId="85" applyFont="1" applyFill="1" applyBorder="1" applyAlignment="1">
      <alignment horizontal="right" vertical="center" wrapText="1"/>
    </xf>
    <xf numFmtId="44" fontId="0" fillId="0" borderId="10" xfId="85" applyFont="1" applyFill="1" applyBorder="1" applyAlignment="1">
      <alignment horizontal="right" vertical="center" wrapText="1"/>
    </xf>
    <xf numFmtId="44" fontId="0" fillId="46" borderId="12" xfId="89" applyFont="1" applyFill="1" applyBorder="1" applyAlignment="1">
      <alignment horizontal="center" vertical="center" wrapText="1"/>
    </xf>
    <xf numFmtId="44" fontId="1" fillId="47" borderId="13" xfId="85" applyFont="1" applyFill="1" applyBorder="1" applyAlignment="1">
      <alignment horizontal="center" vertical="center" wrapText="1"/>
    </xf>
    <xf numFmtId="44" fontId="1" fillId="47" borderId="18" xfId="85"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42" borderId="11" xfId="0" applyFont="1" applyFill="1" applyBorder="1" applyAlignment="1">
      <alignment horizontal="left" vertical="center" wrapText="1"/>
    </xf>
    <xf numFmtId="0" fontId="5" fillId="42" borderId="10" xfId="0" applyFont="1" applyFill="1" applyBorder="1" applyAlignment="1">
      <alignment horizontal="left" vertical="center" wrapText="1"/>
    </xf>
    <xf numFmtId="0" fontId="5" fillId="42" borderId="12" xfId="0" applyFont="1" applyFill="1" applyBorder="1" applyAlignment="1">
      <alignment horizontal="left" vertical="center" wrapText="1"/>
    </xf>
    <xf numFmtId="0" fontId="1" fillId="43" borderId="11" xfId="0" applyFont="1" applyFill="1" applyBorder="1" applyAlignment="1">
      <alignment horizontal="right" vertical="center" wrapText="1"/>
    </xf>
    <xf numFmtId="0" fontId="1" fillId="43" borderId="10" xfId="0" applyFont="1" applyFill="1" applyBorder="1" applyAlignment="1">
      <alignment horizontal="right" vertical="center" wrapText="1"/>
    </xf>
    <xf numFmtId="0" fontId="1" fillId="43" borderId="26" xfId="0" applyFont="1" applyFill="1" applyBorder="1" applyAlignment="1">
      <alignment horizontal="right"/>
    </xf>
    <xf numFmtId="0" fontId="1" fillId="43" borderId="27" xfId="0" applyFont="1" applyFill="1" applyBorder="1" applyAlignment="1">
      <alignment horizontal="right"/>
    </xf>
    <xf numFmtId="44" fontId="1" fillId="43" borderId="28" xfId="0" applyNumberFormat="1" applyFont="1" applyFill="1" applyBorder="1" applyAlignment="1">
      <alignment horizontal="center" vertical="center" wrapText="1"/>
    </xf>
    <xf numFmtId="44" fontId="1" fillId="43" borderId="29" xfId="0" applyNumberFormat="1" applyFont="1" applyFill="1" applyBorder="1" applyAlignment="1">
      <alignment horizontal="center" vertical="center" wrapText="1"/>
    </xf>
    <xf numFmtId="44" fontId="1" fillId="43" borderId="10" xfId="85" applyFont="1" applyFill="1" applyBorder="1" applyAlignment="1">
      <alignment horizontal="center" vertical="center"/>
    </xf>
    <xf numFmtId="44" fontId="1" fillId="43" borderId="12" xfId="85" applyFont="1" applyFill="1" applyBorder="1" applyAlignment="1">
      <alignment horizontal="center" vertical="center"/>
    </xf>
    <xf numFmtId="44" fontId="1" fillId="43" borderId="13" xfId="85" applyFont="1" applyFill="1" applyBorder="1" applyAlignment="1">
      <alignment horizontal="center" vertical="center"/>
    </xf>
    <xf numFmtId="44" fontId="1" fillId="43" borderId="18" xfId="85" applyFont="1" applyFill="1" applyBorder="1" applyAlignment="1">
      <alignment horizontal="center" vertical="center"/>
    </xf>
    <xf numFmtId="0" fontId="1" fillId="17" borderId="22" xfId="0" applyFont="1" applyFill="1" applyBorder="1" applyAlignment="1">
      <alignment horizontal="right"/>
    </xf>
    <xf numFmtId="0" fontId="1" fillId="17" borderId="19" xfId="0" applyFont="1" applyFill="1" applyBorder="1" applyAlignment="1">
      <alignment horizontal="right"/>
    </xf>
    <xf numFmtId="0" fontId="1" fillId="43" borderId="23" xfId="0" applyFont="1" applyFill="1" applyBorder="1" applyAlignment="1">
      <alignment horizontal="right" vertical="center" wrapText="1"/>
    </xf>
    <xf numFmtId="0" fontId="1" fillId="43" borderId="13" xfId="0" applyFont="1" applyFill="1" applyBorder="1" applyAlignment="1">
      <alignment horizontal="right" vertical="center" wrapText="1"/>
    </xf>
    <xf numFmtId="0" fontId="56" fillId="41" borderId="19" xfId="0" applyFont="1" applyFill="1" applyBorder="1" applyAlignment="1">
      <alignment horizontal="center" vertical="center" wrapText="1"/>
    </xf>
    <xf numFmtId="0" fontId="56" fillId="41" borderId="10" xfId="0" applyFont="1" applyFill="1" applyBorder="1" applyAlignment="1">
      <alignment horizontal="center" vertical="center" wrapText="1"/>
    </xf>
    <xf numFmtId="0" fontId="1" fillId="7" borderId="11" xfId="0" applyFont="1" applyFill="1" applyBorder="1" applyAlignment="1">
      <alignment horizontal="left" vertical="center" wrapText="1"/>
    </xf>
    <xf numFmtId="0" fontId="1" fillId="7" borderId="10"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56" fillId="41" borderId="22" xfId="0" applyFont="1" applyFill="1" applyBorder="1" applyAlignment="1">
      <alignment horizontal="center" vertical="center" wrapText="1"/>
    </xf>
    <xf numFmtId="0" fontId="56" fillId="41" borderId="1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 fillId="17" borderId="31" xfId="0" applyFont="1" applyFill="1" applyBorder="1" applyAlignment="1">
      <alignment horizontal="right"/>
    </xf>
    <xf numFmtId="0" fontId="1" fillId="17" borderId="25" xfId="0" applyFont="1" applyFill="1" applyBorder="1" applyAlignment="1">
      <alignment horizontal="right"/>
    </xf>
    <xf numFmtId="0" fontId="56" fillId="41" borderId="17" xfId="0" applyFont="1" applyFill="1" applyBorder="1" applyAlignment="1">
      <alignment horizontal="center" vertical="center" wrapText="1"/>
    </xf>
    <xf numFmtId="0" fontId="56" fillId="41" borderId="12" xfId="0" applyFont="1" applyFill="1" applyBorder="1" applyAlignment="1">
      <alignment horizontal="center" vertical="center" wrapText="1"/>
    </xf>
    <xf numFmtId="0" fontId="1" fillId="42" borderId="11" xfId="0" applyFont="1" applyFill="1" applyBorder="1" applyAlignment="1">
      <alignment horizontal="center" vertical="center" wrapText="1"/>
    </xf>
    <xf numFmtId="0" fontId="1" fillId="42" borderId="10" xfId="0" applyFont="1" applyFill="1" applyBorder="1" applyAlignment="1">
      <alignment horizontal="center" vertical="center" wrapText="1"/>
    </xf>
    <xf numFmtId="0" fontId="1" fillId="42" borderId="12" xfId="0" applyFont="1" applyFill="1" applyBorder="1" applyAlignment="1">
      <alignment horizontal="center" vertical="center" wrapText="1"/>
    </xf>
    <xf numFmtId="0" fontId="1" fillId="7" borderId="22" xfId="0" applyFont="1" applyFill="1" applyBorder="1" applyAlignment="1">
      <alignment horizontal="left" vertical="center" wrapText="1"/>
    </xf>
    <xf numFmtId="0" fontId="1" fillId="7" borderId="19" xfId="0" applyFont="1" applyFill="1" applyBorder="1" applyAlignment="1">
      <alignment horizontal="left" vertical="center" wrapText="1"/>
    </xf>
    <xf numFmtId="0" fontId="1" fillId="7" borderId="17"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1" fillId="43" borderId="26" xfId="0" applyFont="1" applyFill="1" applyBorder="1" applyAlignment="1">
      <alignment horizontal="right" vertical="center" wrapText="1"/>
    </xf>
    <xf numFmtId="0" fontId="1" fillId="43" borderId="27" xfId="0" applyFont="1" applyFill="1" applyBorder="1" applyAlignment="1">
      <alignment horizontal="right" vertical="center" wrapText="1"/>
    </xf>
    <xf numFmtId="0" fontId="1" fillId="44" borderId="11" xfId="0" applyFont="1" applyFill="1" applyBorder="1" applyAlignment="1">
      <alignment horizontal="right" vertical="center" wrapText="1"/>
    </xf>
    <xf numFmtId="0" fontId="1" fillId="44" borderId="10" xfId="0" applyFont="1" applyFill="1" applyBorder="1" applyAlignment="1">
      <alignment horizontal="right" vertical="center" wrapText="1"/>
    </xf>
    <xf numFmtId="0" fontId="1" fillId="44" borderId="31" xfId="0" applyFont="1" applyFill="1" applyBorder="1" applyAlignment="1">
      <alignment horizontal="right" vertical="center" wrapText="1"/>
    </xf>
    <xf numFmtId="0" fontId="1" fillId="44" borderId="25" xfId="0" applyFont="1" applyFill="1" applyBorder="1" applyAlignment="1">
      <alignment horizontal="right"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30" xfId="0" applyFont="1" applyBorder="1" applyAlignment="1">
      <alignment horizontal="center" vertical="center" wrapText="1"/>
    </xf>
    <xf numFmtId="0" fontId="0" fillId="4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 fillId="44" borderId="22" xfId="0" applyFont="1" applyFill="1" applyBorder="1" applyAlignment="1">
      <alignment horizontal="right" vertical="center" wrapText="1"/>
    </xf>
    <xf numFmtId="0" fontId="1" fillId="44" borderId="19" xfId="0" applyFont="1" applyFill="1" applyBorder="1" applyAlignment="1">
      <alignment horizontal="right"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1" fillId="47" borderId="23" xfId="0" applyFont="1" applyFill="1" applyBorder="1" applyAlignment="1">
      <alignment horizontal="right" vertical="center"/>
    </xf>
    <xf numFmtId="0" fontId="1" fillId="47" borderId="13" xfId="0" applyFont="1" applyFill="1" applyBorder="1" applyAlignment="1">
      <alignment horizontal="right" vertical="center"/>
    </xf>
    <xf numFmtId="0" fontId="1" fillId="7" borderId="10" xfId="0" applyFont="1" applyFill="1" applyBorder="1" applyAlignment="1">
      <alignment horizontal="left" vertical="center"/>
    </xf>
    <xf numFmtId="0" fontId="1" fillId="7" borderId="12" xfId="0" applyFont="1" applyFill="1" applyBorder="1" applyAlignment="1">
      <alignment horizontal="left" vertical="center"/>
    </xf>
    <xf numFmtId="44" fontId="56" fillId="41" borderId="10" xfId="91" applyFont="1" applyFill="1" applyBorder="1" applyAlignment="1">
      <alignment horizontal="center" vertical="center" wrapText="1"/>
    </xf>
    <xf numFmtId="0" fontId="57" fillId="0" borderId="0" xfId="0" applyFont="1" applyAlignment="1">
      <alignment horizontal="left" vertical="center"/>
    </xf>
    <xf numFmtId="0" fontId="56" fillId="41" borderId="22" xfId="0" applyFont="1" applyFill="1" applyBorder="1" applyAlignment="1">
      <alignment horizontal="center" vertical="center"/>
    </xf>
    <xf numFmtId="0" fontId="56" fillId="41" borderId="19" xfId="0" applyFont="1" applyFill="1" applyBorder="1" applyAlignment="1">
      <alignment horizontal="center" vertical="center"/>
    </xf>
    <xf numFmtId="0" fontId="56" fillId="41" borderId="17" xfId="0" applyFont="1" applyFill="1" applyBorder="1" applyAlignment="1">
      <alignment horizontal="center" vertical="center"/>
    </xf>
    <xf numFmtId="0" fontId="56" fillId="41" borderId="10" xfId="0" applyFont="1" applyFill="1" applyBorder="1" applyAlignment="1">
      <alignment horizontal="center" vertical="center"/>
    </xf>
    <xf numFmtId="0" fontId="1" fillId="43" borderId="10" xfId="72" applyFont="1" applyFill="1" applyBorder="1" applyAlignment="1">
      <alignment horizontal="right" vertical="center"/>
      <protection/>
    </xf>
    <xf numFmtId="0" fontId="57" fillId="7" borderId="10" xfId="72" applyFont="1" applyFill="1" applyBorder="1" applyAlignment="1">
      <alignment vertical="center"/>
      <protection/>
    </xf>
    <xf numFmtId="0" fontId="1" fillId="47" borderId="11" xfId="0" applyFont="1" applyFill="1" applyBorder="1" applyAlignment="1">
      <alignment horizontal="center" vertical="center"/>
    </xf>
    <xf numFmtId="0" fontId="1" fillId="47" borderId="10" xfId="0" applyFont="1" applyFill="1" applyBorder="1" applyAlignment="1">
      <alignment horizontal="center" vertical="center"/>
    </xf>
    <xf numFmtId="0" fontId="1" fillId="47" borderId="12" xfId="0" applyFont="1" applyFill="1" applyBorder="1" applyAlignment="1">
      <alignment horizontal="center" vertical="center"/>
    </xf>
    <xf numFmtId="0" fontId="1" fillId="0" borderId="0" xfId="0" applyFont="1" applyBorder="1" applyAlignment="1">
      <alignment horizontal="left" vertical="center" wrapText="1"/>
    </xf>
    <xf numFmtId="0" fontId="1" fillId="0" borderId="0" xfId="75" applyFont="1" applyAlignment="1">
      <alignment horizontal="left"/>
      <protection/>
    </xf>
    <xf numFmtId="0" fontId="1" fillId="43" borderId="11" xfId="75" applyFont="1" applyFill="1" applyBorder="1" applyAlignment="1">
      <alignment horizontal="center"/>
      <protection/>
    </xf>
    <xf numFmtId="0" fontId="1" fillId="43" borderId="10" xfId="75" applyFont="1" applyFill="1" applyBorder="1" applyAlignment="1">
      <alignment horizontal="center"/>
      <protection/>
    </xf>
    <xf numFmtId="0" fontId="1" fillId="43" borderId="12" xfId="75" applyFont="1" applyFill="1" applyBorder="1" applyAlignment="1">
      <alignment horizontal="center"/>
      <protection/>
    </xf>
    <xf numFmtId="0" fontId="0" fillId="0" borderId="0" xfId="75" applyAlignment="1">
      <alignment horizontal="left" wrapText="1"/>
      <protection/>
    </xf>
    <xf numFmtId="0" fontId="0" fillId="0" borderId="11" xfId="75" applyFill="1" applyBorder="1" applyAlignment="1">
      <alignment horizontal="center" vertical="center"/>
      <protection/>
    </xf>
    <xf numFmtId="0" fontId="0" fillId="0" borderId="10" xfId="75" applyFill="1" applyBorder="1" applyAlignment="1">
      <alignment horizontal="center" vertical="center" wrapText="1"/>
      <protection/>
    </xf>
    <xf numFmtId="44" fontId="0" fillId="0" borderId="10" xfId="75" applyNumberFormat="1" applyFill="1" applyBorder="1" applyAlignment="1">
      <alignment horizontal="center" vertical="center"/>
      <protection/>
    </xf>
    <xf numFmtId="44" fontId="0" fillId="0" borderId="12" xfId="75" applyNumberFormat="1" applyFill="1" applyBorder="1" applyAlignment="1">
      <alignment horizontal="center" vertical="center"/>
      <protection/>
    </xf>
  </cellXfs>
  <cellStyles count="80">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Hyperlink" xfId="63"/>
    <cellStyle name="Komórka połączona" xfId="64"/>
    <cellStyle name="Komórka zaznaczona" xfId="65"/>
    <cellStyle name="Nagłówek 1" xfId="66"/>
    <cellStyle name="Nagłówek 2" xfId="67"/>
    <cellStyle name="Nagłówek 3" xfId="68"/>
    <cellStyle name="Nagłówek 4" xfId="69"/>
    <cellStyle name="Neutralne" xfId="70"/>
    <cellStyle name="Neutralny" xfId="71"/>
    <cellStyle name="Normalny 2" xfId="72"/>
    <cellStyle name="Normalny 3" xfId="73"/>
    <cellStyle name="Normalny 3 2" xfId="74"/>
    <cellStyle name="Normalny 3 3" xfId="75"/>
    <cellStyle name="Normalny_pozostałe dane" xfId="76"/>
    <cellStyle name="Obliczenia" xfId="77"/>
    <cellStyle name="Followed Hyperlink" xfId="78"/>
    <cellStyle name="Percent" xfId="79"/>
    <cellStyle name="Suma" xfId="80"/>
    <cellStyle name="Tekst objaśnienia" xfId="81"/>
    <cellStyle name="Tekst ostrzeżenia" xfId="82"/>
    <cellStyle name="Tytuł" xfId="83"/>
    <cellStyle name="Uwaga" xfId="84"/>
    <cellStyle name="Currency" xfId="85"/>
    <cellStyle name="Currency [0]" xfId="86"/>
    <cellStyle name="Walutowy 2" xfId="87"/>
    <cellStyle name="Walutowy 2 2" xfId="88"/>
    <cellStyle name="Walutowy 3" xfId="89"/>
    <cellStyle name="Walutowy 4" xfId="90"/>
    <cellStyle name="Walutowy 4 2" xfId="91"/>
    <cellStyle name="Złe" xfId="92"/>
    <cellStyle name="Zły"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77</xdr:row>
      <xdr:rowOff>0</xdr:rowOff>
    </xdr:from>
    <xdr:to>
      <xdr:col>3</xdr:col>
      <xdr:colOff>0</xdr:colOff>
      <xdr:row>77</xdr:row>
      <xdr:rowOff>0</xdr:rowOff>
    </xdr:to>
    <xdr:sp>
      <xdr:nvSpPr>
        <xdr:cNvPr id="1" name="AutoShape 162"/>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2" name="AutoShape 163"/>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3" name="AutoShape 164"/>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4" name="AutoShape 165"/>
        <xdr:cNvSpPr>
          <a:spLocks/>
        </xdr:cNvSpPr>
      </xdr:nvSpPr>
      <xdr:spPr>
        <a:xfrm>
          <a:off x="5524500" y="13487400"/>
          <a:ext cx="0" cy="0"/>
        </a:xfrm>
        <a:prstGeom prst="rightBrace">
          <a:avLst>
            <a:gd name="adj1" fmla="val -2147483648"/>
            <a:gd name="adj2" fmla="val -775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5" name="AutoShape 166"/>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6" name="AutoShape 167"/>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7" name="AutoShape 168"/>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8" name="AutoShape 169"/>
        <xdr:cNvSpPr>
          <a:spLocks/>
        </xdr:cNvSpPr>
      </xdr:nvSpPr>
      <xdr:spPr>
        <a:xfrm>
          <a:off x="5524500" y="13487400"/>
          <a:ext cx="0" cy="0"/>
        </a:xfrm>
        <a:prstGeom prst="rightBrace">
          <a:avLst>
            <a:gd name="adj1" fmla="val -2147483648"/>
            <a:gd name="adj2" fmla="val -227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9" name="AutoShape 170"/>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10" name="AutoShape 171"/>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11" name="AutoShape 172"/>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12" name="AutoShape 173"/>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13" name="AutoShape 174"/>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14" name="AutoShape 175"/>
        <xdr:cNvSpPr>
          <a:spLocks/>
        </xdr:cNvSpPr>
      </xdr:nvSpPr>
      <xdr:spPr>
        <a:xfrm>
          <a:off x="5524500" y="13487400"/>
          <a:ext cx="0" cy="0"/>
        </a:xfrm>
        <a:prstGeom prst="rightBrace">
          <a:avLst>
            <a:gd name="adj1" fmla="val -2147483648"/>
            <a:gd name="adj2" fmla="val -775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15" name="AutoShape 176"/>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16" name="AutoShape 177"/>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17" name="AutoShape 178"/>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18" name="AutoShape 179"/>
        <xdr:cNvSpPr>
          <a:spLocks/>
        </xdr:cNvSpPr>
      </xdr:nvSpPr>
      <xdr:spPr>
        <a:xfrm>
          <a:off x="5524500" y="13487400"/>
          <a:ext cx="0" cy="0"/>
        </a:xfrm>
        <a:prstGeom prst="rightBrace">
          <a:avLst>
            <a:gd name="adj1" fmla="val -2147483648"/>
            <a:gd name="adj2" fmla="val -227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19" name="AutoShape 180"/>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20" name="AutoShape 181"/>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21" name="AutoShape 182"/>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22" name="AutoShape 183"/>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23" name="AutoShape 184"/>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24" name="AutoShape 185"/>
        <xdr:cNvSpPr>
          <a:spLocks/>
        </xdr:cNvSpPr>
      </xdr:nvSpPr>
      <xdr:spPr>
        <a:xfrm>
          <a:off x="5524500" y="13487400"/>
          <a:ext cx="0" cy="0"/>
        </a:xfrm>
        <a:prstGeom prst="rightBrace">
          <a:avLst>
            <a:gd name="adj1" fmla="val -2147483648"/>
            <a:gd name="adj2" fmla="val -775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25" name="AutoShape 186"/>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26" name="AutoShape 187"/>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27" name="AutoShape 188"/>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28" name="AutoShape 189"/>
        <xdr:cNvSpPr>
          <a:spLocks/>
        </xdr:cNvSpPr>
      </xdr:nvSpPr>
      <xdr:spPr>
        <a:xfrm>
          <a:off x="5524500" y="13487400"/>
          <a:ext cx="0" cy="0"/>
        </a:xfrm>
        <a:prstGeom prst="rightBrace">
          <a:avLst>
            <a:gd name="adj1" fmla="val -2147483648"/>
            <a:gd name="adj2" fmla="val -227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29" name="AutoShape 190"/>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30" name="AutoShape 191"/>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31" name="AutoShape 192"/>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32" name="AutoShape 193"/>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33" name="AutoShape 194"/>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34" name="AutoShape 195"/>
        <xdr:cNvSpPr>
          <a:spLocks/>
        </xdr:cNvSpPr>
      </xdr:nvSpPr>
      <xdr:spPr>
        <a:xfrm>
          <a:off x="5524500" y="13487400"/>
          <a:ext cx="0" cy="0"/>
        </a:xfrm>
        <a:prstGeom prst="rightBrace">
          <a:avLst>
            <a:gd name="adj1" fmla="val -2147483648"/>
            <a:gd name="adj2" fmla="val -775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35" name="AutoShape 196"/>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36" name="AutoShape 197"/>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37" name="AutoShape 198"/>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38" name="AutoShape 199"/>
        <xdr:cNvSpPr>
          <a:spLocks/>
        </xdr:cNvSpPr>
      </xdr:nvSpPr>
      <xdr:spPr>
        <a:xfrm>
          <a:off x="5524500" y="13487400"/>
          <a:ext cx="0" cy="0"/>
        </a:xfrm>
        <a:prstGeom prst="rightBrace">
          <a:avLst>
            <a:gd name="adj1" fmla="val -2147483648"/>
            <a:gd name="adj2" fmla="val -227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39" name="AutoShape 200"/>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40" name="AutoShape 201"/>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41" name="AutoShape 202"/>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42" name="AutoShape 203"/>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43" name="AutoShape 204"/>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44" name="AutoShape 205"/>
        <xdr:cNvSpPr>
          <a:spLocks/>
        </xdr:cNvSpPr>
      </xdr:nvSpPr>
      <xdr:spPr>
        <a:xfrm>
          <a:off x="5524500" y="13487400"/>
          <a:ext cx="0" cy="0"/>
        </a:xfrm>
        <a:prstGeom prst="rightBrace">
          <a:avLst>
            <a:gd name="adj1" fmla="val -2147483648"/>
            <a:gd name="adj2" fmla="val -775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45" name="AutoShape 206"/>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46" name="AutoShape 207"/>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47" name="AutoShape 208"/>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48" name="AutoShape 209"/>
        <xdr:cNvSpPr>
          <a:spLocks/>
        </xdr:cNvSpPr>
      </xdr:nvSpPr>
      <xdr:spPr>
        <a:xfrm>
          <a:off x="5524500" y="13487400"/>
          <a:ext cx="0" cy="0"/>
        </a:xfrm>
        <a:prstGeom prst="rightBrace">
          <a:avLst>
            <a:gd name="adj1" fmla="val -2147483648"/>
            <a:gd name="adj2" fmla="val -227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49" name="AutoShape 210"/>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50" name="AutoShape 211"/>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51" name="AutoShape 212"/>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52" name="AutoShape 213"/>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53" name="AutoShape 214"/>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54" name="AutoShape 215"/>
        <xdr:cNvSpPr>
          <a:spLocks/>
        </xdr:cNvSpPr>
      </xdr:nvSpPr>
      <xdr:spPr>
        <a:xfrm>
          <a:off x="5524500" y="13487400"/>
          <a:ext cx="0" cy="0"/>
        </a:xfrm>
        <a:prstGeom prst="rightBrace">
          <a:avLst>
            <a:gd name="adj1" fmla="val -2147483648"/>
            <a:gd name="adj2" fmla="val -775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55" name="AutoShape 216"/>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56" name="AutoShape 217"/>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57" name="AutoShape 218"/>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58" name="AutoShape 219"/>
        <xdr:cNvSpPr>
          <a:spLocks/>
        </xdr:cNvSpPr>
      </xdr:nvSpPr>
      <xdr:spPr>
        <a:xfrm>
          <a:off x="5524500" y="13487400"/>
          <a:ext cx="0" cy="0"/>
        </a:xfrm>
        <a:prstGeom prst="rightBrace">
          <a:avLst>
            <a:gd name="adj1" fmla="val -2147483648"/>
            <a:gd name="adj2" fmla="val -227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59" name="AutoShape 220"/>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60" name="AutoShape 221"/>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61" name="AutoShape 222"/>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62" name="AutoShape 223"/>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63" name="AutoShape 224"/>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64" name="AutoShape 225"/>
        <xdr:cNvSpPr>
          <a:spLocks/>
        </xdr:cNvSpPr>
      </xdr:nvSpPr>
      <xdr:spPr>
        <a:xfrm>
          <a:off x="5524500" y="13487400"/>
          <a:ext cx="0" cy="0"/>
        </a:xfrm>
        <a:prstGeom prst="rightBrace">
          <a:avLst>
            <a:gd name="adj1" fmla="val -2147483648"/>
            <a:gd name="adj2" fmla="val -775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65" name="AutoShape 226"/>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66" name="AutoShape 227"/>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67" name="AutoShape 228"/>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68" name="AutoShape 229"/>
        <xdr:cNvSpPr>
          <a:spLocks/>
        </xdr:cNvSpPr>
      </xdr:nvSpPr>
      <xdr:spPr>
        <a:xfrm>
          <a:off x="5524500" y="13487400"/>
          <a:ext cx="0" cy="0"/>
        </a:xfrm>
        <a:prstGeom prst="rightBrace">
          <a:avLst>
            <a:gd name="adj1" fmla="val -2147483648"/>
            <a:gd name="adj2" fmla="val -227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69" name="AutoShape 230"/>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70" name="AutoShape 231"/>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71" name="AutoShape 232"/>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72" name="AutoShape 233"/>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73" name="AutoShape 234"/>
        <xdr:cNvSpPr>
          <a:spLocks/>
        </xdr:cNvSpPr>
      </xdr:nvSpPr>
      <xdr:spPr>
        <a:xfrm>
          <a:off x="5524500" y="13487400"/>
          <a:ext cx="0" cy="0"/>
        </a:xfrm>
        <a:prstGeom prst="rightBrace">
          <a:avLst>
            <a:gd name="adj1" fmla="val -2147483648"/>
            <a:gd name="adj2" fmla="val -44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74" name="AutoShape 235"/>
        <xdr:cNvSpPr>
          <a:spLocks/>
        </xdr:cNvSpPr>
      </xdr:nvSpPr>
      <xdr:spPr>
        <a:xfrm>
          <a:off x="5524500" y="13487400"/>
          <a:ext cx="0" cy="0"/>
        </a:xfrm>
        <a:prstGeom prst="rightBrace">
          <a:avLst>
            <a:gd name="adj1" fmla="val -2147483648"/>
            <a:gd name="adj2" fmla="val -775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75" name="AutoShape 236"/>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76" name="AutoShape 237"/>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77" name="AutoShape 238"/>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78" name="AutoShape 239"/>
        <xdr:cNvSpPr>
          <a:spLocks/>
        </xdr:cNvSpPr>
      </xdr:nvSpPr>
      <xdr:spPr>
        <a:xfrm>
          <a:off x="5524500" y="13487400"/>
          <a:ext cx="0" cy="0"/>
        </a:xfrm>
        <a:prstGeom prst="rightBrace">
          <a:avLst>
            <a:gd name="adj1" fmla="val -2147483648"/>
            <a:gd name="adj2" fmla="val -227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79" name="AutoShape 240"/>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77</xdr:row>
      <xdr:rowOff>0</xdr:rowOff>
    </xdr:from>
    <xdr:to>
      <xdr:col>3</xdr:col>
      <xdr:colOff>0</xdr:colOff>
      <xdr:row>77</xdr:row>
      <xdr:rowOff>0</xdr:rowOff>
    </xdr:to>
    <xdr:sp>
      <xdr:nvSpPr>
        <xdr:cNvPr id="80" name="AutoShape 241"/>
        <xdr:cNvSpPr>
          <a:spLocks/>
        </xdr:cNvSpPr>
      </xdr:nvSpPr>
      <xdr:spPr>
        <a:xfrm>
          <a:off x="5524500" y="13487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19"/>
  <sheetViews>
    <sheetView view="pageBreakPreview" zoomScale="80" zoomScaleSheetLayoutView="80" zoomScalePageLayoutView="0" workbookViewId="0" topLeftCell="A1">
      <selection activeCell="B11" sqref="B11"/>
    </sheetView>
  </sheetViews>
  <sheetFormatPr defaultColWidth="9.140625" defaultRowHeight="12.75"/>
  <cols>
    <col min="1" max="1" width="5.00390625" style="8" customWidth="1"/>
    <col min="2" max="2" width="60.8515625" style="8" bestFit="1" customWidth="1"/>
    <col min="3" max="3" width="24.00390625" style="8" customWidth="1"/>
    <col min="4" max="4" width="14.57421875" style="8" customWidth="1"/>
    <col min="5" max="5" width="18.00390625" style="8" customWidth="1"/>
    <col min="6" max="6" width="14.57421875" style="8" customWidth="1"/>
    <col min="7" max="7" width="45.140625" style="14" customWidth="1"/>
    <col min="8" max="8" width="14.57421875" style="8" customWidth="1"/>
    <col min="9" max="9" width="18.00390625" style="8" customWidth="1"/>
    <col min="10" max="16384" width="9.140625" style="8" customWidth="1"/>
  </cols>
  <sheetData>
    <row r="1" spans="1:9" ht="12.75">
      <c r="A1" s="76" t="s">
        <v>45</v>
      </c>
      <c r="B1" s="76"/>
      <c r="C1" s="76"/>
      <c r="D1" s="76"/>
      <c r="E1" s="76"/>
      <c r="F1" s="76"/>
      <c r="G1" s="146"/>
      <c r="H1" s="76"/>
      <c r="I1" s="76"/>
    </row>
    <row r="2" ht="13.5" thickBot="1"/>
    <row r="3" spans="1:9" ht="25.5">
      <c r="A3" s="194" t="s">
        <v>0</v>
      </c>
      <c r="B3" s="195" t="s">
        <v>1</v>
      </c>
      <c r="C3" s="195" t="s">
        <v>18</v>
      </c>
      <c r="D3" s="195" t="s">
        <v>2</v>
      </c>
      <c r="E3" s="195" t="s">
        <v>3</v>
      </c>
      <c r="F3" s="195" t="s">
        <v>358</v>
      </c>
      <c r="G3" s="190" t="s">
        <v>359</v>
      </c>
      <c r="H3" s="190" t="s">
        <v>355</v>
      </c>
      <c r="I3" s="192" t="s">
        <v>366</v>
      </c>
    </row>
    <row r="4" spans="1:9" ht="25.5" customHeight="1">
      <c r="A4" s="104"/>
      <c r="B4" s="81" t="s">
        <v>70</v>
      </c>
      <c r="C4" s="102" t="s">
        <v>71</v>
      </c>
      <c r="D4" s="82">
        <v>9970133634</v>
      </c>
      <c r="E4" s="82">
        <v>250854850</v>
      </c>
      <c r="F4" s="82" t="s">
        <v>356</v>
      </c>
      <c r="G4" s="158" t="s">
        <v>357</v>
      </c>
      <c r="H4" s="82" t="s">
        <v>25</v>
      </c>
      <c r="I4" s="211" t="s">
        <v>25</v>
      </c>
    </row>
    <row r="5" spans="1:9" s="3" customFormat="1" ht="25.5">
      <c r="A5" s="38" t="s">
        <v>32</v>
      </c>
      <c r="B5" s="103" t="s">
        <v>58</v>
      </c>
      <c r="C5" s="6" t="s">
        <v>71</v>
      </c>
      <c r="D5" s="70" t="s">
        <v>25</v>
      </c>
      <c r="E5" s="72" t="s">
        <v>101</v>
      </c>
      <c r="F5" s="70" t="s">
        <v>356</v>
      </c>
      <c r="G5" s="157" t="s">
        <v>357</v>
      </c>
      <c r="H5" s="70" t="s">
        <v>25</v>
      </c>
      <c r="I5" s="212" t="s">
        <v>249</v>
      </c>
    </row>
    <row r="6" spans="1:9" s="3" customFormat="1" ht="30.75" customHeight="1">
      <c r="A6" s="38" t="s">
        <v>62</v>
      </c>
      <c r="B6" s="37" t="s">
        <v>59</v>
      </c>
      <c r="C6" s="6" t="s">
        <v>71</v>
      </c>
      <c r="D6" s="70" t="s">
        <v>25</v>
      </c>
      <c r="E6" s="72" t="s">
        <v>21</v>
      </c>
      <c r="F6" s="70" t="s">
        <v>323</v>
      </c>
      <c r="G6" s="157" t="s">
        <v>360</v>
      </c>
      <c r="H6" s="70">
        <v>6</v>
      </c>
      <c r="I6" s="212" t="s">
        <v>249</v>
      </c>
    </row>
    <row r="7" spans="1:9" s="3" customFormat="1" ht="30.75" customHeight="1">
      <c r="A7" s="38" t="s">
        <v>63</v>
      </c>
      <c r="B7" s="37" t="s">
        <v>22</v>
      </c>
      <c r="C7" s="6" t="s">
        <v>212</v>
      </c>
      <c r="D7" s="5" t="s">
        <v>25</v>
      </c>
      <c r="E7" s="27" t="s">
        <v>23</v>
      </c>
      <c r="F7" s="5" t="s">
        <v>361</v>
      </c>
      <c r="G7" s="1" t="s">
        <v>362</v>
      </c>
      <c r="H7" s="5">
        <v>23</v>
      </c>
      <c r="I7" s="213" t="s">
        <v>340</v>
      </c>
    </row>
    <row r="8" spans="1:9" s="3" customFormat="1" ht="29.25" customHeight="1">
      <c r="A8" s="38" t="s">
        <v>64</v>
      </c>
      <c r="B8" s="37" t="s">
        <v>33</v>
      </c>
      <c r="C8" s="6" t="s">
        <v>229</v>
      </c>
      <c r="D8" s="5" t="s">
        <v>25</v>
      </c>
      <c r="E8" s="72" t="s">
        <v>34</v>
      </c>
      <c r="F8" s="5" t="s">
        <v>361</v>
      </c>
      <c r="G8" s="1" t="s">
        <v>362</v>
      </c>
      <c r="H8" s="5">
        <v>10</v>
      </c>
      <c r="I8" s="212" t="s">
        <v>489</v>
      </c>
    </row>
    <row r="9" spans="1:9" s="3" customFormat="1" ht="25.5">
      <c r="A9" s="38" t="s">
        <v>65</v>
      </c>
      <c r="B9" s="41" t="s">
        <v>149</v>
      </c>
      <c r="C9" s="6" t="s">
        <v>93</v>
      </c>
      <c r="D9" s="5" t="s">
        <v>25</v>
      </c>
      <c r="E9" s="22" t="s">
        <v>111</v>
      </c>
      <c r="F9" s="5" t="s">
        <v>361</v>
      </c>
      <c r="G9" s="1" t="s">
        <v>362</v>
      </c>
      <c r="H9" s="5">
        <v>33</v>
      </c>
      <c r="I9" s="214" t="s">
        <v>335</v>
      </c>
    </row>
    <row r="10" spans="1:10" s="3" customFormat="1" ht="25.5">
      <c r="A10" s="38" t="s">
        <v>66</v>
      </c>
      <c r="B10" s="37" t="s">
        <v>44</v>
      </c>
      <c r="C10" s="1" t="s">
        <v>163</v>
      </c>
      <c r="D10" s="1" t="s">
        <v>25</v>
      </c>
      <c r="E10" s="1">
        <v>731621450</v>
      </c>
      <c r="F10" s="1" t="s">
        <v>337</v>
      </c>
      <c r="G10" s="1" t="s">
        <v>363</v>
      </c>
      <c r="H10" s="1">
        <v>7</v>
      </c>
      <c r="I10" s="228">
        <v>100</v>
      </c>
      <c r="J10" s="23"/>
    </row>
    <row r="11" spans="1:10" s="3" customFormat="1" ht="38.25">
      <c r="A11" s="38" t="s">
        <v>67</v>
      </c>
      <c r="B11" s="37" t="s">
        <v>120</v>
      </c>
      <c r="C11" s="1" t="s">
        <v>193</v>
      </c>
      <c r="D11" s="1" t="s">
        <v>25</v>
      </c>
      <c r="E11" s="1">
        <v>731621450</v>
      </c>
      <c r="F11" s="1" t="s">
        <v>337</v>
      </c>
      <c r="G11" s="1" t="s">
        <v>363</v>
      </c>
      <c r="H11" s="1">
        <v>5</v>
      </c>
      <c r="I11" s="228"/>
      <c r="J11" s="35"/>
    </row>
    <row r="12" spans="1:11" s="3" customFormat="1" ht="25.5">
      <c r="A12" s="38" t="s">
        <v>68</v>
      </c>
      <c r="B12" s="37" t="s">
        <v>60</v>
      </c>
      <c r="C12" s="1" t="s">
        <v>230</v>
      </c>
      <c r="D12" s="1" t="s">
        <v>25</v>
      </c>
      <c r="E12" s="1">
        <v>731518952</v>
      </c>
      <c r="F12" s="1" t="s">
        <v>364</v>
      </c>
      <c r="G12" s="1" t="s">
        <v>365</v>
      </c>
      <c r="H12" s="1">
        <v>4</v>
      </c>
      <c r="I12" s="212" t="s">
        <v>249</v>
      </c>
      <c r="J12" s="23"/>
      <c r="K12" s="36"/>
    </row>
    <row r="13" spans="1:9" s="3" customFormat="1" ht="26.25" thickBot="1">
      <c r="A13" s="117" t="s">
        <v>69</v>
      </c>
      <c r="B13" s="147" t="s">
        <v>61</v>
      </c>
      <c r="C13" s="40" t="s">
        <v>231</v>
      </c>
      <c r="D13" s="40" t="s">
        <v>25</v>
      </c>
      <c r="E13" s="40">
        <v>731518969</v>
      </c>
      <c r="F13" s="40" t="s">
        <v>320</v>
      </c>
      <c r="G13" s="40" t="s">
        <v>321</v>
      </c>
      <c r="H13" s="40">
        <v>1</v>
      </c>
      <c r="I13" s="215" t="s">
        <v>249</v>
      </c>
    </row>
    <row r="17" spans="12:15" ht="14.25">
      <c r="L17" s="25"/>
      <c r="M17" s="25"/>
      <c r="N17" s="25"/>
      <c r="O17" s="25"/>
    </row>
    <row r="18" spans="2:15" ht="14.25">
      <c r="B18" s="3"/>
      <c r="C18" s="3"/>
      <c r="L18" s="25"/>
      <c r="M18" s="25"/>
      <c r="N18" s="25"/>
      <c r="O18" s="25"/>
    </row>
    <row r="19" spans="12:15" ht="14.25">
      <c r="L19" s="25"/>
      <c r="M19" s="25"/>
      <c r="N19" s="25"/>
      <c r="O19" s="25"/>
    </row>
  </sheetData>
  <sheetProtection/>
  <mergeCells count="1">
    <mergeCell ref="I10:I1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AD45"/>
  <sheetViews>
    <sheetView view="pageBreakPreview" zoomScale="80" zoomScaleNormal="30" zoomScaleSheetLayoutView="80" workbookViewId="0" topLeftCell="A1">
      <selection activeCell="D23" sqref="D23"/>
    </sheetView>
  </sheetViews>
  <sheetFormatPr defaultColWidth="9.140625" defaultRowHeight="12.75"/>
  <cols>
    <col min="1" max="1" width="4.28125" style="8" customWidth="1"/>
    <col min="2" max="2" width="17.140625" style="42" customWidth="1"/>
    <col min="3" max="3" width="20.57421875" style="8" customWidth="1"/>
    <col min="4" max="4" width="16.421875" style="9" customWidth="1"/>
    <col min="5" max="5" width="16.421875" style="11" customWidth="1"/>
    <col min="6" max="6" width="16.7109375" style="8" customWidth="1"/>
    <col min="7" max="7" width="14.57421875" style="8" customWidth="1"/>
    <col min="8" max="10" width="17.57421875" style="46" customWidth="1"/>
    <col min="11" max="11" width="29.7109375" style="8" customWidth="1"/>
    <col min="12" max="12" width="23.7109375" style="8" customWidth="1"/>
    <col min="13" max="13" width="15.421875" style="8" customWidth="1"/>
    <col min="14" max="14" width="15.140625" style="8" customWidth="1"/>
    <col min="15" max="15" width="24.7109375" style="8" customWidth="1"/>
    <col min="16" max="16" width="22.7109375" style="8" customWidth="1"/>
    <col min="17" max="17" width="59.57421875" style="8" customWidth="1"/>
    <col min="18" max="19" width="13.00390625" style="8" customWidth="1"/>
    <col min="20" max="20" width="11.8515625" style="8" customWidth="1"/>
    <col min="21" max="21" width="12.421875" style="8" customWidth="1"/>
    <col min="22" max="22" width="11.140625" style="8" customWidth="1"/>
    <col min="23" max="23" width="14.57421875" style="8" customWidth="1"/>
    <col min="24" max="24" width="13.8515625" style="8" customWidth="1"/>
    <col min="25" max="25" width="13.421875" style="8" customWidth="1"/>
    <col min="26" max="26" width="17.28125" style="8" customWidth="1"/>
    <col min="27" max="27" width="18.28125" style="8" customWidth="1"/>
    <col min="28" max="16384" width="9.140625" style="10" customWidth="1"/>
  </cols>
  <sheetData>
    <row r="1" spans="1:27" ht="12.75">
      <c r="A1" s="252" t="s">
        <v>376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row>
    <row r="2" spans="1:27" ht="13.5" thickBot="1">
      <c r="A2" s="253"/>
      <c r="B2" s="254"/>
      <c r="C2" s="254"/>
      <c r="D2" s="254"/>
      <c r="E2" s="78"/>
      <c r="F2" s="80"/>
      <c r="G2" s="45"/>
      <c r="H2" s="79"/>
      <c r="I2" s="79"/>
      <c r="J2" s="79"/>
      <c r="K2" s="45"/>
      <c r="L2" s="45"/>
      <c r="M2" s="45"/>
      <c r="N2" s="45"/>
      <c r="O2" s="45"/>
      <c r="P2" s="45"/>
      <c r="Q2" s="45"/>
      <c r="R2" s="45"/>
      <c r="S2" s="45"/>
      <c r="T2" s="45"/>
      <c r="U2" s="45"/>
      <c r="V2" s="45"/>
      <c r="W2" s="45"/>
      <c r="X2" s="45"/>
      <c r="Y2" s="45"/>
      <c r="Z2" s="45"/>
      <c r="AA2" s="45"/>
    </row>
    <row r="3" spans="1:27" s="2" customFormat="1" ht="62.25" customHeight="1">
      <c r="A3" s="255" t="s">
        <v>6</v>
      </c>
      <c r="B3" s="246" t="s">
        <v>178</v>
      </c>
      <c r="C3" s="246" t="s">
        <v>179</v>
      </c>
      <c r="D3" s="246" t="s">
        <v>180</v>
      </c>
      <c r="E3" s="246" t="s">
        <v>181</v>
      </c>
      <c r="F3" s="246" t="s">
        <v>236</v>
      </c>
      <c r="G3" s="246" t="s">
        <v>182</v>
      </c>
      <c r="H3" s="246" t="s">
        <v>191</v>
      </c>
      <c r="I3" s="246" t="s">
        <v>319</v>
      </c>
      <c r="J3" s="246" t="s">
        <v>183</v>
      </c>
      <c r="K3" s="246" t="s">
        <v>184</v>
      </c>
      <c r="L3" s="246" t="s">
        <v>20</v>
      </c>
      <c r="M3" s="246" t="s">
        <v>11</v>
      </c>
      <c r="N3" s="246"/>
      <c r="O3" s="246"/>
      <c r="P3" s="246" t="s">
        <v>185</v>
      </c>
      <c r="Q3" s="246" t="s">
        <v>186</v>
      </c>
      <c r="R3" s="246" t="s">
        <v>19</v>
      </c>
      <c r="S3" s="246"/>
      <c r="T3" s="246"/>
      <c r="U3" s="246"/>
      <c r="V3" s="246"/>
      <c r="W3" s="246"/>
      <c r="X3" s="246" t="s">
        <v>187</v>
      </c>
      <c r="Y3" s="246" t="s">
        <v>188</v>
      </c>
      <c r="Z3" s="246" t="s">
        <v>189</v>
      </c>
      <c r="AA3" s="261" t="s">
        <v>190</v>
      </c>
    </row>
    <row r="4" spans="1:27" s="2" customFormat="1" ht="62.25" customHeight="1">
      <c r="A4" s="256"/>
      <c r="B4" s="247"/>
      <c r="C4" s="247"/>
      <c r="D4" s="247"/>
      <c r="E4" s="247"/>
      <c r="F4" s="247"/>
      <c r="G4" s="247"/>
      <c r="H4" s="247"/>
      <c r="I4" s="247"/>
      <c r="J4" s="247"/>
      <c r="K4" s="247"/>
      <c r="L4" s="247"/>
      <c r="M4" s="156" t="s">
        <v>12</v>
      </c>
      <c r="N4" s="156" t="s">
        <v>13</v>
      </c>
      <c r="O4" s="156" t="s">
        <v>14</v>
      </c>
      <c r="P4" s="247"/>
      <c r="Q4" s="247"/>
      <c r="R4" s="156" t="s">
        <v>237</v>
      </c>
      <c r="S4" s="156" t="s">
        <v>238</v>
      </c>
      <c r="T4" s="156" t="s">
        <v>239</v>
      </c>
      <c r="U4" s="156" t="s">
        <v>15</v>
      </c>
      <c r="V4" s="156" t="s">
        <v>16</v>
      </c>
      <c r="W4" s="156" t="s">
        <v>17</v>
      </c>
      <c r="X4" s="247"/>
      <c r="Y4" s="247"/>
      <c r="Z4" s="247"/>
      <c r="AA4" s="262"/>
    </row>
    <row r="5" spans="1:27" ht="13.5" customHeight="1">
      <c r="A5" s="248" t="s">
        <v>80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50"/>
    </row>
    <row r="6" spans="1:27" s="2" customFormat="1" ht="39.75" customHeight="1">
      <c r="A6" s="38" t="s">
        <v>32</v>
      </c>
      <c r="B6" s="32" t="s">
        <v>240</v>
      </c>
      <c r="C6" s="1" t="s">
        <v>167</v>
      </c>
      <c r="D6" s="1" t="s">
        <v>102</v>
      </c>
      <c r="E6" s="1" t="s">
        <v>103</v>
      </c>
      <c r="F6" s="1" t="s">
        <v>103</v>
      </c>
      <c r="G6" s="1">
        <v>1983</v>
      </c>
      <c r="H6" s="53">
        <v>0</v>
      </c>
      <c r="I6" s="53">
        <v>2957000</v>
      </c>
      <c r="J6" s="53" t="s">
        <v>421</v>
      </c>
      <c r="K6" s="26" t="s">
        <v>168</v>
      </c>
      <c r="L6" s="1" t="s">
        <v>508</v>
      </c>
      <c r="M6" s="1" t="s">
        <v>26</v>
      </c>
      <c r="N6" s="1" t="s">
        <v>49</v>
      </c>
      <c r="O6" s="1" t="s">
        <v>241</v>
      </c>
      <c r="P6" s="1" t="s">
        <v>169</v>
      </c>
      <c r="Q6" s="1" t="s">
        <v>25</v>
      </c>
      <c r="R6" s="1" t="s">
        <v>29</v>
      </c>
      <c r="S6" s="1" t="s">
        <v>30</v>
      </c>
      <c r="T6" s="1" t="s">
        <v>30</v>
      </c>
      <c r="U6" s="1" t="s">
        <v>30</v>
      </c>
      <c r="V6" s="1" t="s">
        <v>25</v>
      </c>
      <c r="W6" s="1" t="s">
        <v>170</v>
      </c>
      <c r="X6" s="5">
        <v>856.8</v>
      </c>
      <c r="Y6" s="5">
        <v>4</v>
      </c>
      <c r="Z6" s="5" t="s">
        <v>102</v>
      </c>
      <c r="AA6" s="54" t="s">
        <v>103</v>
      </c>
    </row>
    <row r="7" spans="1:27" s="2" customFormat="1" ht="39.75" customHeight="1">
      <c r="A7" s="38" t="s">
        <v>62</v>
      </c>
      <c r="B7" s="32" t="s">
        <v>75</v>
      </c>
      <c r="C7" s="1" t="s">
        <v>55</v>
      </c>
      <c r="D7" s="1" t="s">
        <v>102</v>
      </c>
      <c r="E7" s="1" t="s">
        <v>103</v>
      </c>
      <c r="F7" s="1" t="s">
        <v>103</v>
      </c>
      <c r="G7" s="1">
        <v>2008</v>
      </c>
      <c r="H7" s="53">
        <v>0</v>
      </c>
      <c r="I7" s="53">
        <v>5996000</v>
      </c>
      <c r="J7" s="53" t="s">
        <v>421</v>
      </c>
      <c r="K7" s="7" t="s">
        <v>25</v>
      </c>
      <c r="L7" s="1" t="s">
        <v>96</v>
      </c>
      <c r="M7" s="1" t="s">
        <v>26</v>
      </c>
      <c r="N7" s="1" t="s">
        <v>25</v>
      </c>
      <c r="O7" s="1" t="s">
        <v>232</v>
      </c>
      <c r="P7" s="1" t="s">
        <v>172</v>
      </c>
      <c r="Q7" s="1" t="s">
        <v>25</v>
      </c>
      <c r="R7" s="1" t="s">
        <v>30</v>
      </c>
      <c r="S7" s="1" t="s">
        <v>30</v>
      </c>
      <c r="T7" s="1" t="s">
        <v>30</v>
      </c>
      <c r="U7" s="1" t="s">
        <v>30</v>
      </c>
      <c r="V7" s="1" t="s">
        <v>25</v>
      </c>
      <c r="W7" s="1" t="s">
        <v>30</v>
      </c>
      <c r="X7" s="148">
        <v>1580</v>
      </c>
      <c r="Y7" s="5">
        <v>1</v>
      </c>
      <c r="Z7" s="5" t="s">
        <v>103</v>
      </c>
      <c r="AA7" s="54" t="s">
        <v>103</v>
      </c>
    </row>
    <row r="8" spans="1:27" s="2" customFormat="1" ht="39.75" customHeight="1">
      <c r="A8" s="38" t="s">
        <v>63</v>
      </c>
      <c r="B8" s="32" t="s">
        <v>72</v>
      </c>
      <c r="C8" s="1" t="s">
        <v>50</v>
      </c>
      <c r="D8" s="1" t="s">
        <v>102</v>
      </c>
      <c r="E8" s="1" t="s">
        <v>103</v>
      </c>
      <c r="F8" s="1" t="s">
        <v>103</v>
      </c>
      <c r="G8" s="1">
        <v>1991</v>
      </c>
      <c r="H8" s="53">
        <v>0</v>
      </c>
      <c r="I8" s="53">
        <v>832000</v>
      </c>
      <c r="J8" s="53" t="s">
        <v>421</v>
      </c>
      <c r="K8" s="7" t="s">
        <v>25</v>
      </c>
      <c r="L8" s="257" t="s">
        <v>512</v>
      </c>
      <c r="M8" s="1" t="s">
        <v>25</v>
      </c>
      <c r="N8" s="1" t="s">
        <v>51</v>
      </c>
      <c r="O8" s="1" t="s">
        <v>25</v>
      </c>
      <c r="P8" s="1" t="s">
        <v>25</v>
      </c>
      <c r="Q8" s="1" t="s">
        <v>25</v>
      </c>
      <c r="R8" s="1" t="s">
        <v>30</v>
      </c>
      <c r="S8" s="1" t="s">
        <v>30</v>
      </c>
      <c r="T8" s="1" t="s">
        <v>30</v>
      </c>
      <c r="U8" s="1" t="s">
        <v>30</v>
      </c>
      <c r="V8" s="1" t="s">
        <v>25</v>
      </c>
      <c r="W8" s="1" t="s">
        <v>30</v>
      </c>
      <c r="X8" s="197">
        <v>77.3</v>
      </c>
      <c r="Y8" s="5">
        <v>1</v>
      </c>
      <c r="Z8" s="5" t="s">
        <v>103</v>
      </c>
      <c r="AA8" s="54" t="s">
        <v>103</v>
      </c>
    </row>
    <row r="9" spans="1:27" s="2" customFormat="1" ht="39.75" customHeight="1">
      <c r="A9" s="38" t="s">
        <v>66</v>
      </c>
      <c r="B9" s="32" t="s">
        <v>73</v>
      </c>
      <c r="C9" s="1" t="s">
        <v>52</v>
      </c>
      <c r="D9" s="1" t="s">
        <v>102</v>
      </c>
      <c r="E9" s="1" t="s">
        <v>103</v>
      </c>
      <c r="F9" s="1" t="s">
        <v>103</v>
      </c>
      <c r="G9" s="1">
        <v>2004</v>
      </c>
      <c r="H9" s="53">
        <v>287135.04</v>
      </c>
      <c r="I9" s="53">
        <v>0</v>
      </c>
      <c r="J9" s="53" t="s">
        <v>100</v>
      </c>
      <c r="K9" s="7" t="s">
        <v>25</v>
      </c>
      <c r="L9" s="258"/>
      <c r="M9" s="1" t="s">
        <v>25</v>
      </c>
      <c r="N9" s="1" t="s">
        <v>25</v>
      </c>
      <c r="O9" s="1" t="s">
        <v>25</v>
      </c>
      <c r="P9" s="1" t="s">
        <v>25</v>
      </c>
      <c r="Q9" s="1" t="s">
        <v>25</v>
      </c>
      <c r="R9" s="1" t="s">
        <v>25</v>
      </c>
      <c r="S9" s="1" t="s">
        <v>25</v>
      </c>
      <c r="T9" s="1" t="s">
        <v>25</v>
      </c>
      <c r="U9" s="1" t="s">
        <v>25</v>
      </c>
      <c r="V9" s="1" t="s">
        <v>25</v>
      </c>
      <c r="W9" s="1" t="s">
        <v>25</v>
      </c>
      <c r="X9" s="5" t="s">
        <v>25</v>
      </c>
      <c r="Y9" s="5" t="s">
        <v>25</v>
      </c>
      <c r="Z9" s="5" t="s">
        <v>25</v>
      </c>
      <c r="AA9" s="54" t="s">
        <v>25</v>
      </c>
    </row>
    <row r="10" spans="1:27" s="2" customFormat="1" ht="39.75" customHeight="1">
      <c r="A10" s="38" t="s">
        <v>65</v>
      </c>
      <c r="B10" s="32" t="s">
        <v>72</v>
      </c>
      <c r="C10" s="1" t="s">
        <v>50</v>
      </c>
      <c r="D10" s="1" t="s">
        <v>102</v>
      </c>
      <c r="E10" s="1" t="s">
        <v>103</v>
      </c>
      <c r="F10" s="1" t="s">
        <v>103</v>
      </c>
      <c r="G10" s="1">
        <v>1995</v>
      </c>
      <c r="H10" s="53">
        <v>0</v>
      </c>
      <c r="I10" s="53">
        <v>794000</v>
      </c>
      <c r="J10" s="53" t="s">
        <v>421</v>
      </c>
      <c r="K10" s="7" t="s">
        <v>25</v>
      </c>
      <c r="L10" s="257" t="s">
        <v>509</v>
      </c>
      <c r="M10" s="1" t="s">
        <v>25</v>
      </c>
      <c r="N10" s="1" t="s">
        <v>25</v>
      </c>
      <c r="O10" s="1" t="s">
        <v>25</v>
      </c>
      <c r="P10" s="1" t="s">
        <v>171</v>
      </c>
      <c r="Q10" s="1" t="s">
        <v>25</v>
      </c>
      <c r="R10" s="1" t="s">
        <v>30</v>
      </c>
      <c r="S10" s="1" t="s">
        <v>30</v>
      </c>
      <c r="T10" s="1" t="s">
        <v>30</v>
      </c>
      <c r="U10" s="1" t="s">
        <v>30</v>
      </c>
      <c r="V10" s="1" t="s">
        <v>25</v>
      </c>
      <c r="W10" s="1" t="s">
        <v>30</v>
      </c>
      <c r="X10" s="5">
        <v>73.71</v>
      </c>
      <c r="Y10" s="5">
        <v>1</v>
      </c>
      <c r="Z10" s="5" t="s">
        <v>103</v>
      </c>
      <c r="AA10" s="54" t="s">
        <v>103</v>
      </c>
    </row>
    <row r="11" spans="1:27" s="2" customFormat="1" ht="39.75" customHeight="1">
      <c r="A11" s="38" t="s">
        <v>64</v>
      </c>
      <c r="B11" s="32" t="s">
        <v>73</v>
      </c>
      <c r="C11" s="1" t="s">
        <v>52</v>
      </c>
      <c r="D11" s="1" t="s">
        <v>102</v>
      </c>
      <c r="E11" s="1" t="s">
        <v>103</v>
      </c>
      <c r="F11" s="1" t="s">
        <v>103</v>
      </c>
      <c r="G11" s="1">
        <v>2007</v>
      </c>
      <c r="H11" s="53">
        <v>95310.8</v>
      </c>
      <c r="I11" s="53">
        <v>0</v>
      </c>
      <c r="J11" s="53" t="s">
        <v>100</v>
      </c>
      <c r="K11" s="7" t="s">
        <v>25</v>
      </c>
      <c r="L11" s="258"/>
      <c r="M11" s="1" t="s">
        <v>25</v>
      </c>
      <c r="N11" s="1" t="s">
        <v>25</v>
      </c>
      <c r="O11" s="1" t="s">
        <v>25</v>
      </c>
      <c r="P11" s="1" t="s">
        <v>25</v>
      </c>
      <c r="Q11" s="1" t="s">
        <v>25</v>
      </c>
      <c r="R11" s="1" t="s">
        <v>25</v>
      </c>
      <c r="S11" s="1" t="s">
        <v>25</v>
      </c>
      <c r="T11" s="1" t="s">
        <v>25</v>
      </c>
      <c r="U11" s="1" t="s">
        <v>25</v>
      </c>
      <c r="V11" s="1" t="s">
        <v>25</v>
      </c>
      <c r="W11" s="1" t="s">
        <v>25</v>
      </c>
      <c r="X11" s="5" t="s">
        <v>25</v>
      </c>
      <c r="Y11" s="5" t="s">
        <v>25</v>
      </c>
      <c r="Z11" s="5" t="s">
        <v>25</v>
      </c>
      <c r="AA11" s="54" t="s">
        <v>25</v>
      </c>
    </row>
    <row r="12" spans="1:27" s="2" customFormat="1" ht="39.75" customHeight="1">
      <c r="A12" s="38" t="s">
        <v>67</v>
      </c>
      <c r="B12" s="32" t="s">
        <v>74</v>
      </c>
      <c r="C12" s="1" t="s">
        <v>53</v>
      </c>
      <c r="D12" s="1" t="s">
        <v>102</v>
      </c>
      <c r="E12" s="1" t="s">
        <v>103</v>
      </c>
      <c r="F12" s="1" t="s">
        <v>103</v>
      </c>
      <c r="G12" s="1">
        <v>2004</v>
      </c>
      <c r="H12" s="53">
        <v>2119599.24</v>
      </c>
      <c r="I12" s="53">
        <v>0</v>
      </c>
      <c r="J12" s="53" t="s">
        <v>100</v>
      </c>
      <c r="K12" s="7" t="s">
        <v>25</v>
      </c>
      <c r="L12" s="1" t="s">
        <v>510</v>
      </c>
      <c r="M12" s="1" t="s">
        <v>26</v>
      </c>
      <c r="N12" s="1" t="s">
        <v>54</v>
      </c>
      <c r="O12" s="1" t="s">
        <v>232</v>
      </c>
      <c r="P12" s="1" t="s">
        <v>25</v>
      </c>
      <c r="Q12" s="1" t="s">
        <v>25</v>
      </c>
      <c r="R12" s="1" t="s">
        <v>30</v>
      </c>
      <c r="S12" s="1" t="s">
        <v>30</v>
      </c>
      <c r="T12" s="1" t="s">
        <v>30</v>
      </c>
      <c r="U12" s="1" t="s">
        <v>30</v>
      </c>
      <c r="V12" s="1" t="s">
        <v>25</v>
      </c>
      <c r="W12" s="1" t="s">
        <v>30</v>
      </c>
      <c r="X12" s="5">
        <v>79.84</v>
      </c>
      <c r="Y12" s="5">
        <v>1</v>
      </c>
      <c r="Z12" s="5" t="s">
        <v>103</v>
      </c>
      <c r="AA12" s="54" t="s">
        <v>103</v>
      </c>
    </row>
    <row r="13" spans="1:27" s="2" customFormat="1" ht="25.5">
      <c r="A13" s="38" t="s">
        <v>68</v>
      </c>
      <c r="B13" s="142" t="s">
        <v>346</v>
      </c>
      <c r="C13" s="88" t="s">
        <v>345</v>
      </c>
      <c r="D13" s="88" t="s">
        <v>102</v>
      </c>
      <c r="E13" s="88" t="s">
        <v>103</v>
      </c>
      <c r="F13" s="88" t="s">
        <v>103</v>
      </c>
      <c r="G13" s="88">
        <v>2014</v>
      </c>
      <c r="H13" s="53">
        <v>282249.81</v>
      </c>
      <c r="I13" s="53">
        <v>0</v>
      </c>
      <c r="J13" s="53" t="s">
        <v>100</v>
      </c>
      <c r="K13" s="88" t="s">
        <v>25</v>
      </c>
      <c r="L13" s="88" t="s">
        <v>511</v>
      </c>
      <c r="M13" s="1" t="s">
        <v>25</v>
      </c>
      <c r="N13" s="1" t="s">
        <v>25</v>
      </c>
      <c r="O13" s="1" t="s">
        <v>25</v>
      </c>
      <c r="P13" s="1" t="s">
        <v>25</v>
      </c>
      <c r="Q13" s="1" t="s">
        <v>25</v>
      </c>
      <c r="R13" s="1" t="s">
        <v>25</v>
      </c>
      <c r="S13" s="1" t="s">
        <v>25</v>
      </c>
      <c r="T13" s="1" t="s">
        <v>25</v>
      </c>
      <c r="U13" s="1" t="s">
        <v>25</v>
      </c>
      <c r="V13" s="1" t="s">
        <v>25</v>
      </c>
      <c r="W13" s="1" t="s">
        <v>25</v>
      </c>
      <c r="X13" s="1" t="s">
        <v>25</v>
      </c>
      <c r="Y13" s="1" t="s">
        <v>25</v>
      </c>
      <c r="Z13" s="1" t="s">
        <v>25</v>
      </c>
      <c r="AA13" s="1" t="s">
        <v>25</v>
      </c>
    </row>
    <row r="14" spans="1:27" ht="12.75" customHeight="1">
      <c r="A14" s="232" t="s">
        <v>176</v>
      </c>
      <c r="B14" s="233"/>
      <c r="C14" s="233"/>
      <c r="D14" s="233"/>
      <c r="E14" s="233"/>
      <c r="F14" s="233"/>
      <c r="G14" s="233"/>
      <c r="H14" s="155">
        <f>SUM(H6:H13)</f>
        <v>2784294.89</v>
      </c>
      <c r="I14" s="155">
        <f>SUM(I6:I13)</f>
        <v>10579000</v>
      </c>
      <c r="J14" s="174">
        <f>H14+I14</f>
        <v>13363294.89</v>
      </c>
      <c r="K14" s="238"/>
      <c r="L14" s="238"/>
      <c r="M14" s="238"/>
      <c r="N14" s="238"/>
      <c r="O14" s="238"/>
      <c r="P14" s="238"/>
      <c r="Q14" s="238"/>
      <c r="R14" s="238"/>
      <c r="S14" s="238"/>
      <c r="T14" s="238"/>
      <c r="U14" s="238"/>
      <c r="V14" s="238"/>
      <c r="W14" s="238"/>
      <c r="X14" s="238"/>
      <c r="Y14" s="238"/>
      <c r="Z14" s="238"/>
      <c r="AA14" s="239"/>
    </row>
    <row r="15" spans="1:27" ht="12.75" customHeight="1">
      <c r="A15" s="248" t="s">
        <v>81</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50"/>
    </row>
    <row r="16" spans="1:30" s="30" customFormat="1" ht="12.75">
      <c r="A16" s="229" t="s">
        <v>57</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1"/>
      <c r="AB16" s="29"/>
      <c r="AC16" s="29"/>
      <c r="AD16" s="31"/>
    </row>
    <row r="17" spans="1:28" ht="12.75" customHeight="1">
      <c r="A17" s="232" t="s">
        <v>176</v>
      </c>
      <c r="B17" s="233"/>
      <c r="C17" s="233"/>
      <c r="D17" s="233"/>
      <c r="E17" s="233"/>
      <c r="F17" s="233"/>
      <c r="G17" s="233"/>
      <c r="H17" s="155">
        <f>SUM(H16)</f>
        <v>0</v>
      </c>
      <c r="I17" s="155">
        <f>SUM(I16)</f>
        <v>0</v>
      </c>
      <c r="J17" s="174">
        <f>H17+I17</f>
        <v>0</v>
      </c>
      <c r="K17" s="238"/>
      <c r="L17" s="238"/>
      <c r="M17" s="238"/>
      <c r="N17" s="238"/>
      <c r="O17" s="238"/>
      <c r="P17" s="238"/>
      <c r="Q17" s="238"/>
      <c r="R17" s="238"/>
      <c r="S17" s="238"/>
      <c r="T17" s="238"/>
      <c r="U17" s="238"/>
      <c r="V17" s="238"/>
      <c r="W17" s="238"/>
      <c r="X17" s="238"/>
      <c r="Y17" s="238"/>
      <c r="Z17" s="238"/>
      <c r="AA17" s="239"/>
      <c r="AB17" s="34"/>
    </row>
    <row r="18" spans="1:27" ht="12.75" customHeight="1">
      <c r="A18" s="248" t="s">
        <v>86</v>
      </c>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50"/>
    </row>
    <row r="19" spans="1:30" s="30" customFormat="1" ht="25.5">
      <c r="A19" s="38" t="s">
        <v>32</v>
      </c>
      <c r="B19" s="32" t="s">
        <v>87</v>
      </c>
      <c r="C19" s="1" t="s">
        <v>24</v>
      </c>
      <c r="D19" s="1" t="s">
        <v>102</v>
      </c>
      <c r="E19" s="1" t="s">
        <v>103</v>
      </c>
      <c r="F19" s="1" t="s">
        <v>103</v>
      </c>
      <c r="G19" s="1">
        <v>1959</v>
      </c>
      <c r="H19" s="28">
        <v>0</v>
      </c>
      <c r="I19" s="28">
        <v>1932000</v>
      </c>
      <c r="J19" s="53" t="s">
        <v>421</v>
      </c>
      <c r="K19" s="26" t="s">
        <v>150</v>
      </c>
      <c r="L19" s="251" t="s">
        <v>233</v>
      </c>
      <c r="M19" s="1" t="s">
        <v>26</v>
      </c>
      <c r="N19" s="1" t="s">
        <v>27</v>
      </c>
      <c r="O19" s="1" t="s">
        <v>28</v>
      </c>
      <c r="P19" s="1" t="s">
        <v>151</v>
      </c>
      <c r="Q19" s="1" t="s">
        <v>104</v>
      </c>
      <c r="R19" s="1" t="s">
        <v>43</v>
      </c>
      <c r="S19" s="1" t="s">
        <v>30</v>
      </c>
      <c r="T19" s="1" t="s">
        <v>43</v>
      </c>
      <c r="U19" s="1" t="s">
        <v>43</v>
      </c>
      <c r="V19" s="1" t="s">
        <v>31</v>
      </c>
      <c r="W19" s="1" t="s">
        <v>30</v>
      </c>
      <c r="X19" s="90">
        <v>815</v>
      </c>
      <c r="Y19" s="5">
        <v>2</v>
      </c>
      <c r="Z19" s="5" t="s">
        <v>103</v>
      </c>
      <c r="AA19" s="54" t="s">
        <v>103</v>
      </c>
      <c r="AB19" s="29"/>
      <c r="AC19" s="29"/>
      <c r="AD19" s="31"/>
    </row>
    <row r="20" spans="1:27" s="33" customFormat="1" ht="39.75" customHeight="1">
      <c r="A20" s="55" t="s">
        <v>62</v>
      </c>
      <c r="B20" s="32" t="s">
        <v>88</v>
      </c>
      <c r="C20" s="1" t="s">
        <v>234</v>
      </c>
      <c r="D20" s="1" t="s">
        <v>102</v>
      </c>
      <c r="E20" s="1" t="s">
        <v>103</v>
      </c>
      <c r="F20" s="1" t="s">
        <v>103</v>
      </c>
      <c r="G20" s="1">
        <v>2014</v>
      </c>
      <c r="H20" s="28">
        <v>74002.66</v>
      </c>
      <c r="I20" s="28">
        <v>0</v>
      </c>
      <c r="J20" s="53" t="s">
        <v>100</v>
      </c>
      <c r="K20" s="7" t="s">
        <v>25</v>
      </c>
      <c r="L20" s="251"/>
      <c r="M20" s="1" t="s">
        <v>25</v>
      </c>
      <c r="N20" s="1" t="s">
        <v>25</v>
      </c>
      <c r="O20" s="1" t="s">
        <v>25</v>
      </c>
      <c r="P20" s="1" t="s">
        <v>25</v>
      </c>
      <c r="Q20" s="1" t="s">
        <v>25</v>
      </c>
      <c r="R20" s="1" t="s">
        <v>25</v>
      </c>
      <c r="S20" s="1" t="s">
        <v>25</v>
      </c>
      <c r="T20" s="1" t="s">
        <v>25</v>
      </c>
      <c r="U20" s="1" t="s">
        <v>25</v>
      </c>
      <c r="V20" s="1" t="s">
        <v>25</v>
      </c>
      <c r="W20" s="1" t="s">
        <v>25</v>
      </c>
      <c r="X20" s="1" t="s">
        <v>25</v>
      </c>
      <c r="Y20" s="1" t="s">
        <v>25</v>
      </c>
      <c r="Z20" s="1" t="s">
        <v>25</v>
      </c>
      <c r="AA20" s="39" t="s">
        <v>25</v>
      </c>
    </row>
    <row r="21" spans="1:28" ht="12.75" customHeight="1">
      <c r="A21" s="232" t="s">
        <v>176</v>
      </c>
      <c r="B21" s="233"/>
      <c r="C21" s="233"/>
      <c r="D21" s="233"/>
      <c r="E21" s="233"/>
      <c r="F21" s="233"/>
      <c r="G21" s="233"/>
      <c r="H21" s="155">
        <f>SUM(H19:H20)</f>
        <v>74002.66</v>
      </c>
      <c r="I21" s="155">
        <f>SUM(I19:I20)</f>
        <v>1932000</v>
      </c>
      <c r="J21" s="174">
        <f>H21+I21</f>
        <v>2006002.66</v>
      </c>
      <c r="K21" s="238"/>
      <c r="L21" s="238"/>
      <c r="M21" s="238"/>
      <c r="N21" s="238"/>
      <c r="O21" s="238"/>
      <c r="P21" s="238"/>
      <c r="Q21" s="238"/>
      <c r="R21" s="238"/>
      <c r="S21" s="238"/>
      <c r="T21" s="238"/>
      <c r="U21" s="238"/>
      <c r="V21" s="238"/>
      <c r="W21" s="238"/>
      <c r="X21" s="238"/>
      <c r="Y21" s="238"/>
      <c r="Z21" s="238"/>
      <c r="AA21" s="239"/>
      <c r="AB21" s="34"/>
    </row>
    <row r="22" spans="1:27" ht="12.75">
      <c r="A22" s="248" t="s">
        <v>92</v>
      </c>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50"/>
    </row>
    <row r="23" spans="1:30" ht="114.75">
      <c r="A23" s="55" t="s">
        <v>32</v>
      </c>
      <c r="B23" s="37" t="s">
        <v>121</v>
      </c>
      <c r="C23" s="1" t="s">
        <v>207</v>
      </c>
      <c r="D23" s="1" t="s">
        <v>102</v>
      </c>
      <c r="E23" s="1" t="s">
        <v>103</v>
      </c>
      <c r="F23" s="1" t="s">
        <v>103</v>
      </c>
      <c r="G23" s="1" t="s">
        <v>155</v>
      </c>
      <c r="H23" s="75">
        <v>0</v>
      </c>
      <c r="I23" s="75">
        <v>1534000</v>
      </c>
      <c r="J23" s="53" t="s">
        <v>421</v>
      </c>
      <c r="K23" s="26" t="s">
        <v>208</v>
      </c>
      <c r="L23" s="1" t="s">
        <v>438</v>
      </c>
      <c r="M23" s="1" t="s">
        <v>35</v>
      </c>
      <c r="N23" s="1" t="s">
        <v>36</v>
      </c>
      <c r="O23" s="1" t="s">
        <v>37</v>
      </c>
      <c r="P23" s="1" t="s">
        <v>439</v>
      </c>
      <c r="Q23" s="1" t="s">
        <v>122</v>
      </c>
      <c r="R23" s="1" t="s">
        <v>38</v>
      </c>
      <c r="S23" s="1" t="s">
        <v>39</v>
      </c>
      <c r="T23" s="1" t="s">
        <v>30</v>
      </c>
      <c r="U23" s="1" t="s">
        <v>123</v>
      </c>
      <c r="V23" s="1" t="s">
        <v>31</v>
      </c>
      <c r="W23" s="1" t="s">
        <v>38</v>
      </c>
      <c r="X23" s="5">
        <v>651.2</v>
      </c>
      <c r="Y23" s="5">
        <v>2</v>
      </c>
      <c r="Z23" s="5" t="s">
        <v>114</v>
      </c>
      <c r="AA23" s="54" t="s">
        <v>103</v>
      </c>
      <c r="AD23" s="12"/>
    </row>
    <row r="24" spans="1:27" ht="12.75" customHeight="1">
      <c r="A24" s="232" t="s">
        <v>176</v>
      </c>
      <c r="B24" s="233"/>
      <c r="C24" s="233"/>
      <c r="D24" s="233"/>
      <c r="E24" s="233"/>
      <c r="F24" s="233"/>
      <c r="G24" s="233"/>
      <c r="H24" s="155">
        <f>SUM(H23:H23)</f>
        <v>0</v>
      </c>
      <c r="I24" s="155">
        <f>SUM(I23:I23)</f>
        <v>1534000</v>
      </c>
      <c r="J24" s="174">
        <f>H24+I24</f>
        <v>1534000</v>
      </c>
      <c r="K24" s="238"/>
      <c r="L24" s="238"/>
      <c r="M24" s="238"/>
      <c r="N24" s="238"/>
      <c r="O24" s="238"/>
      <c r="P24" s="238"/>
      <c r="Q24" s="238"/>
      <c r="R24" s="238"/>
      <c r="S24" s="238"/>
      <c r="T24" s="238"/>
      <c r="U24" s="238"/>
      <c r="V24" s="238"/>
      <c r="W24" s="238"/>
      <c r="X24" s="238"/>
      <c r="Y24" s="238"/>
      <c r="Z24" s="238"/>
      <c r="AA24" s="239"/>
    </row>
    <row r="25" spans="1:27" ht="12.75">
      <c r="A25" s="248" t="s">
        <v>513</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50"/>
    </row>
    <row r="26" spans="1:27" s="8" customFormat="1" ht="39.75" customHeight="1">
      <c r="A26" s="55" t="s">
        <v>32</v>
      </c>
      <c r="B26" s="37" t="s">
        <v>87</v>
      </c>
      <c r="C26" s="1" t="s">
        <v>40</v>
      </c>
      <c r="D26" s="1" t="s">
        <v>102</v>
      </c>
      <c r="E26" s="1" t="s">
        <v>103</v>
      </c>
      <c r="F26" s="1" t="s">
        <v>103</v>
      </c>
      <c r="G26" s="1">
        <v>1959</v>
      </c>
      <c r="H26" s="71">
        <v>0</v>
      </c>
      <c r="I26" s="71">
        <v>4800000</v>
      </c>
      <c r="J26" s="53" t="s">
        <v>421</v>
      </c>
      <c r="K26" s="26" t="s">
        <v>202</v>
      </c>
      <c r="L26" s="251" t="s">
        <v>96</v>
      </c>
      <c r="M26" s="1" t="s">
        <v>26</v>
      </c>
      <c r="N26" s="1" t="s">
        <v>41</v>
      </c>
      <c r="O26" s="1" t="s">
        <v>156</v>
      </c>
      <c r="P26" s="251" t="s">
        <v>159</v>
      </c>
      <c r="Q26" s="1" t="s">
        <v>25</v>
      </c>
      <c r="R26" s="1" t="s">
        <v>30</v>
      </c>
      <c r="S26" s="1" t="s">
        <v>43</v>
      </c>
      <c r="T26" s="1" t="s">
        <v>30</v>
      </c>
      <c r="U26" s="1" t="s">
        <v>43</v>
      </c>
      <c r="V26" s="1" t="s">
        <v>31</v>
      </c>
      <c r="W26" s="1" t="s">
        <v>43</v>
      </c>
      <c r="X26" s="5">
        <v>2000</v>
      </c>
      <c r="Y26" s="5">
        <v>2</v>
      </c>
      <c r="Z26" s="5" t="s">
        <v>114</v>
      </c>
      <c r="AA26" s="54" t="s">
        <v>103</v>
      </c>
    </row>
    <row r="27" spans="1:27" s="8" customFormat="1" ht="39.75" customHeight="1">
      <c r="A27" s="55" t="s">
        <v>62</v>
      </c>
      <c r="B27" s="37" t="s">
        <v>94</v>
      </c>
      <c r="C27" s="1" t="s">
        <v>40</v>
      </c>
      <c r="D27" s="1" t="s">
        <v>102</v>
      </c>
      <c r="E27" s="1" t="s">
        <v>103</v>
      </c>
      <c r="F27" s="1" t="s">
        <v>103</v>
      </c>
      <c r="G27" s="1">
        <v>1976</v>
      </c>
      <c r="H27" s="71">
        <v>0</v>
      </c>
      <c r="I27" s="71">
        <v>1279000</v>
      </c>
      <c r="J27" s="53" t="s">
        <v>421</v>
      </c>
      <c r="K27" s="7" t="s">
        <v>235</v>
      </c>
      <c r="L27" s="251"/>
      <c r="M27" s="1" t="s">
        <v>203</v>
      </c>
      <c r="N27" s="1" t="s">
        <v>42</v>
      </c>
      <c r="O27" s="1" t="s">
        <v>157</v>
      </c>
      <c r="P27" s="251"/>
      <c r="Q27" s="1" t="s">
        <v>25</v>
      </c>
      <c r="R27" s="1" t="s">
        <v>30</v>
      </c>
      <c r="S27" s="1" t="s">
        <v>29</v>
      </c>
      <c r="T27" s="1" t="s">
        <v>30</v>
      </c>
      <c r="U27" s="1" t="s">
        <v>29</v>
      </c>
      <c r="V27" s="1" t="s">
        <v>31</v>
      </c>
      <c r="W27" s="1" t="s">
        <v>30</v>
      </c>
      <c r="X27" s="5">
        <v>240</v>
      </c>
      <c r="Y27" s="5">
        <v>1</v>
      </c>
      <c r="Z27" s="5" t="s">
        <v>114</v>
      </c>
      <c r="AA27" s="54" t="s">
        <v>103</v>
      </c>
    </row>
    <row r="28" spans="1:27" s="8" customFormat="1" ht="39.75" customHeight="1">
      <c r="A28" s="55" t="s">
        <v>63</v>
      </c>
      <c r="B28" s="37" t="s">
        <v>112</v>
      </c>
      <c r="C28" s="1" t="s">
        <v>113</v>
      </c>
      <c r="D28" s="1" t="s">
        <v>102</v>
      </c>
      <c r="E28" s="1" t="s">
        <v>103</v>
      </c>
      <c r="F28" s="1" t="s">
        <v>103</v>
      </c>
      <c r="G28" s="1">
        <v>1963</v>
      </c>
      <c r="H28" s="71">
        <v>0</v>
      </c>
      <c r="I28" s="74">
        <v>137000</v>
      </c>
      <c r="J28" s="53" t="s">
        <v>421</v>
      </c>
      <c r="K28" s="7" t="s">
        <v>25</v>
      </c>
      <c r="L28" s="251"/>
      <c r="M28" s="1" t="s">
        <v>26</v>
      </c>
      <c r="N28" s="1" t="s">
        <v>42</v>
      </c>
      <c r="O28" s="1" t="s">
        <v>158</v>
      </c>
      <c r="P28" s="251"/>
      <c r="Q28" s="1" t="s">
        <v>25</v>
      </c>
      <c r="R28" s="1" t="s">
        <v>29</v>
      </c>
      <c r="S28" s="1" t="s">
        <v>29</v>
      </c>
      <c r="T28" s="1" t="s">
        <v>31</v>
      </c>
      <c r="U28" s="1" t="s">
        <v>29</v>
      </c>
      <c r="V28" s="1" t="s">
        <v>31</v>
      </c>
      <c r="W28" s="1" t="s">
        <v>29</v>
      </c>
      <c r="X28" s="5">
        <v>70</v>
      </c>
      <c r="Y28" s="5">
        <v>1</v>
      </c>
      <c r="Z28" s="5" t="s">
        <v>103</v>
      </c>
      <c r="AA28" s="54" t="s">
        <v>103</v>
      </c>
    </row>
    <row r="29" spans="1:27" ht="12.75" customHeight="1">
      <c r="A29" s="232" t="s">
        <v>176</v>
      </c>
      <c r="B29" s="233"/>
      <c r="C29" s="233"/>
      <c r="D29" s="233"/>
      <c r="E29" s="233"/>
      <c r="F29" s="233"/>
      <c r="G29" s="233"/>
      <c r="H29" s="155">
        <f>SUM(H26:H28)</f>
        <v>0</v>
      </c>
      <c r="I29" s="155">
        <f>SUM(I26:I28)</f>
        <v>6216000</v>
      </c>
      <c r="J29" s="174">
        <f>H29+I29</f>
        <v>6216000</v>
      </c>
      <c r="K29" s="238"/>
      <c r="L29" s="238"/>
      <c r="M29" s="238"/>
      <c r="N29" s="238"/>
      <c r="O29" s="238"/>
      <c r="P29" s="238"/>
      <c r="Q29" s="238"/>
      <c r="R29" s="238"/>
      <c r="S29" s="238"/>
      <c r="T29" s="238"/>
      <c r="U29" s="238"/>
      <c r="V29" s="238"/>
      <c r="W29" s="238"/>
      <c r="X29" s="238"/>
      <c r="Y29" s="238"/>
      <c r="Z29" s="238"/>
      <c r="AA29" s="239"/>
    </row>
    <row r="30" spans="1:27" ht="12.75">
      <c r="A30" s="248" t="s">
        <v>95</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50"/>
    </row>
    <row r="31" spans="1:27" ht="39.75" customHeight="1">
      <c r="A31" s="55" t="s">
        <v>32</v>
      </c>
      <c r="B31" s="32" t="s">
        <v>326</v>
      </c>
      <c r="C31" s="1" t="s">
        <v>118</v>
      </c>
      <c r="D31" s="1" t="s">
        <v>102</v>
      </c>
      <c r="E31" s="1" t="s">
        <v>103</v>
      </c>
      <c r="F31" s="1" t="s">
        <v>103</v>
      </c>
      <c r="G31" s="49">
        <v>2001</v>
      </c>
      <c r="H31" s="52">
        <v>0</v>
      </c>
      <c r="I31" s="173">
        <v>1546000</v>
      </c>
      <c r="J31" s="53" t="s">
        <v>421</v>
      </c>
      <c r="K31" s="26" t="s">
        <v>199</v>
      </c>
      <c r="L31" s="1" t="s">
        <v>164</v>
      </c>
      <c r="M31" s="49" t="s">
        <v>197</v>
      </c>
      <c r="N31" s="49" t="s">
        <v>200</v>
      </c>
      <c r="O31" s="49" t="s">
        <v>198</v>
      </c>
      <c r="P31" s="49" t="s">
        <v>25</v>
      </c>
      <c r="Q31" s="1" t="s">
        <v>25</v>
      </c>
      <c r="R31" s="49" t="s">
        <v>30</v>
      </c>
      <c r="S31" s="49" t="s">
        <v>30</v>
      </c>
      <c r="T31" s="49" t="s">
        <v>38</v>
      </c>
      <c r="U31" s="49" t="s">
        <v>38</v>
      </c>
      <c r="V31" s="49" t="s">
        <v>38</v>
      </c>
      <c r="W31" s="49" t="s">
        <v>38</v>
      </c>
      <c r="X31" s="5">
        <v>421.61</v>
      </c>
      <c r="Y31" s="5">
        <v>1</v>
      </c>
      <c r="Z31" s="5" t="s">
        <v>103</v>
      </c>
      <c r="AA31" s="54" t="s">
        <v>103</v>
      </c>
    </row>
    <row r="32" spans="1:27" ht="12.75" customHeight="1">
      <c r="A32" s="232" t="s">
        <v>176</v>
      </c>
      <c r="B32" s="233"/>
      <c r="C32" s="233"/>
      <c r="D32" s="233"/>
      <c r="E32" s="233"/>
      <c r="F32" s="233"/>
      <c r="G32" s="233"/>
      <c r="H32" s="155">
        <f>SUM(H31)</f>
        <v>0</v>
      </c>
      <c r="I32" s="155">
        <f>SUM(I31)</f>
        <v>1546000</v>
      </c>
      <c r="J32" s="174">
        <f>H32+I32</f>
        <v>1546000</v>
      </c>
      <c r="K32" s="238"/>
      <c r="L32" s="238"/>
      <c r="M32" s="238"/>
      <c r="N32" s="238"/>
      <c r="O32" s="238"/>
      <c r="P32" s="238"/>
      <c r="Q32" s="238"/>
      <c r="R32" s="238"/>
      <c r="S32" s="238"/>
      <c r="T32" s="238"/>
      <c r="U32" s="238"/>
      <c r="V32" s="238"/>
      <c r="W32" s="238"/>
      <c r="X32" s="238"/>
      <c r="Y32" s="238"/>
      <c r="Z32" s="238"/>
      <c r="AA32" s="239"/>
    </row>
    <row r="33" spans="1:27" ht="12.75">
      <c r="A33" s="248" t="s">
        <v>97</v>
      </c>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50"/>
    </row>
    <row r="34" spans="1:27" ht="51">
      <c r="A34" s="55" t="s">
        <v>32</v>
      </c>
      <c r="B34" s="32" t="s">
        <v>326</v>
      </c>
      <c r="C34" s="1" t="s">
        <v>118</v>
      </c>
      <c r="D34" s="1" t="s">
        <v>102</v>
      </c>
      <c r="E34" s="1" t="s">
        <v>103</v>
      </c>
      <c r="F34" s="1" t="s">
        <v>103</v>
      </c>
      <c r="G34" s="49">
        <v>1956</v>
      </c>
      <c r="H34" s="116">
        <v>0</v>
      </c>
      <c r="I34" s="116">
        <v>917000</v>
      </c>
      <c r="J34" s="53" t="s">
        <v>421</v>
      </c>
      <c r="K34" s="7" t="s">
        <v>196</v>
      </c>
      <c r="L34" s="1" t="s">
        <v>148</v>
      </c>
      <c r="M34" s="49" t="s">
        <v>197</v>
      </c>
      <c r="N34" s="49" t="s">
        <v>200</v>
      </c>
      <c r="O34" s="49" t="s">
        <v>198</v>
      </c>
      <c r="P34" s="1" t="s">
        <v>25</v>
      </c>
      <c r="Q34" s="1" t="s">
        <v>336</v>
      </c>
      <c r="R34" s="49" t="s">
        <v>30</v>
      </c>
      <c r="S34" s="49" t="s">
        <v>30</v>
      </c>
      <c r="T34" s="49" t="s">
        <v>30</v>
      </c>
      <c r="U34" s="49" t="s">
        <v>30</v>
      </c>
      <c r="V34" s="49" t="s">
        <v>30</v>
      </c>
      <c r="W34" s="49" t="s">
        <v>30</v>
      </c>
      <c r="X34" s="5">
        <v>250</v>
      </c>
      <c r="Y34" s="5">
        <v>2</v>
      </c>
      <c r="Z34" s="5" t="s">
        <v>103</v>
      </c>
      <c r="AA34" s="54" t="s">
        <v>103</v>
      </c>
    </row>
    <row r="35" spans="1:27" ht="13.5" customHeight="1">
      <c r="A35" s="232" t="s">
        <v>176</v>
      </c>
      <c r="B35" s="233"/>
      <c r="C35" s="233"/>
      <c r="D35" s="233"/>
      <c r="E35" s="233"/>
      <c r="F35" s="233"/>
      <c r="G35" s="233"/>
      <c r="H35" s="155">
        <f>SUM(H34)</f>
        <v>0</v>
      </c>
      <c r="I35" s="155">
        <f>SUM(I34)</f>
        <v>917000</v>
      </c>
      <c r="J35" s="174">
        <f>H35+I35</f>
        <v>917000</v>
      </c>
      <c r="K35" s="238"/>
      <c r="L35" s="238"/>
      <c r="M35" s="238"/>
      <c r="N35" s="238"/>
      <c r="O35" s="238"/>
      <c r="P35" s="238"/>
      <c r="Q35" s="238"/>
      <c r="R35" s="238"/>
      <c r="S35" s="238"/>
      <c r="T35" s="238"/>
      <c r="U35" s="238"/>
      <c r="V35" s="238"/>
      <c r="W35" s="238"/>
      <c r="X35" s="238"/>
      <c r="Y35" s="238"/>
      <c r="Z35" s="238"/>
      <c r="AA35" s="239"/>
    </row>
    <row r="36" spans="1:27" ht="12.75" customHeight="1">
      <c r="A36" s="248" t="s">
        <v>98</v>
      </c>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50"/>
    </row>
    <row r="37" spans="1:30" s="30" customFormat="1" ht="12.75">
      <c r="A37" s="229" t="s">
        <v>57</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1"/>
      <c r="AB37" s="29"/>
      <c r="AC37" s="29"/>
      <c r="AD37" s="31"/>
    </row>
    <row r="38" spans="1:27" ht="13.5" customHeight="1">
      <c r="A38" s="232" t="s">
        <v>176</v>
      </c>
      <c r="B38" s="233"/>
      <c r="C38" s="233"/>
      <c r="D38" s="233"/>
      <c r="E38" s="233"/>
      <c r="F38" s="233"/>
      <c r="G38" s="233"/>
      <c r="H38" s="155">
        <f>SUM(H37)</f>
        <v>0</v>
      </c>
      <c r="I38" s="155">
        <f>SUM(I37)</f>
        <v>0</v>
      </c>
      <c r="J38" s="174">
        <f>H38+I38</f>
        <v>0</v>
      </c>
      <c r="K38" s="238"/>
      <c r="L38" s="238"/>
      <c r="M38" s="238"/>
      <c r="N38" s="238"/>
      <c r="O38" s="238"/>
      <c r="P38" s="238"/>
      <c r="Q38" s="238"/>
      <c r="R38" s="238"/>
      <c r="S38" s="238"/>
      <c r="T38" s="238"/>
      <c r="U38" s="238"/>
      <c r="V38" s="238"/>
      <c r="W38" s="238"/>
      <c r="X38" s="238"/>
      <c r="Y38" s="238"/>
      <c r="Z38" s="238"/>
      <c r="AA38" s="239"/>
    </row>
    <row r="39" spans="1:27" ht="12.75" customHeight="1">
      <c r="A39" s="248" t="s">
        <v>133</v>
      </c>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50"/>
    </row>
    <row r="40" spans="1:30" s="30" customFormat="1" ht="12.75">
      <c r="A40" s="229" t="s">
        <v>57</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1"/>
      <c r="AB40" s="29"/>
      <c r="AC40" s="29"/>
      <c r="AD40" s="31"/>
    </row>
    <row r="41" spans="1:27" ht="13.5" customHeight="1" thickBot="1">
      <c r="A41" s="244" t="s">
        <v>176</v>
      </c>
      <c r="B41" s="245"/>
      <c r="C41" s="245"/>
      <c r="D41" s="245"/>
      <c r="E41" s="245"/>
      <c r="F41" s="245"/>
      <c r="G41" s="245"/>
      <c r="H41" s="154">
        <f>SUM(H40)</f>
        <v>0</v>
      </c>
      <c r="I41" s="154">
        <f>SUM(I40)</f>
        <v>0</v>
      </c>
      <c r="J41" s="175">
        <f>H41+I41</f>
        <v>0</v>
      </c>
      <c r="K41" s="240"/>
      <c r="L41" s="240"/>
      <c r="M41" s="240"/>
      <c r="N41" s="240"/>
      <c r="O41" s="240"/>
      <c r="P41" s="240"/>
      <c r="Q41" s="240"/>
      <c r="R41" s="240"/>
      <c r="S41" s="240"/>
      <c r="T41" s="240"/>
      <c r="U41" s="240"/>
      <c r="V41" s="240"/>
      <c r="W41" s="240"/>
      <c r="X41" s="240"/>
      <c r="Y41" s="240"/>
      <c r="Z41" s="240"/>
      <c r="AA41" s="241"/>
    </row>
    <row r="42" spans="1:30" s="30" customFormat="1" ht="13.5" thickBot="1">
      <c r="A42" s="77"/>
      <c r="B42" s="77"/>
      <c r="C42" s="77"/>
      <c r="D42" s="77"/>
      <c r="E42" s="105"/>
      <c r="F42" s="105"/>
      <c r="G42" s="105"/>
      <c r="H42" s="105"/>
      <c r="I42" s="77"/>
      <c r="J42" s="77"/>
      <c r="K42" s="77"/>
      <c r="L42" s="77"/>
      <c r="M42" s="77"/>
      <c r="N42" s="77"/>
      <c r="O42" s="77"/>
      <c r="P42" s="77"/>
      <c r="Q42" s="77"/>
      <c r="R42" s="77"/>
      <c r="S42" s="77"/>
      <c r="T42" s="77"/>
      <c r="U42" s="77"/>
      <c r="V42" s="77"/>
      <c r="W42" s="77"/>
      <c r="X42" s="77"/>
      <c r="Y42" s="77"/>
      <c r="Z42" s="77"/>
      <c r="AA42" s="77"/>
      <c r="AB42" s="29"/>
      <c r="AC42" s="29"/>
      <c r="AD42" s="31"/>
    </row>
    <row r="43" spans="1:27" ht="12.75">
      <c r="A43" s="242" t="s">
        <v>422</v>
      </c>
      <c r="B43" s="243"/>
      <c r="C43" s="243"/>
      <c r="D43" s="243"/>
      <c r="E43" s="243"/>
      <c r="F43" s="243"/>
      <c r="G43" s="243"/>
      <c r="H43" s="176">
        <f>SUM(H41,H38,H35,H32,H29,H24,H21,H14,H17)</f>
        <v>2858297.5500000003</v>
      </c>
      <c r="I43" s="177">
        <v>0</v>
      </c>
      <c r="J43" s="106"/>
      <c r="L43" s="3"/>
      <c r="M43" s="3"/>
      <c r="N43" s="3"/>
      <c r="O43" s="3"/>
      <c r="P43" s="3"/>
      <c r="Q43" s="3"/>
      <c r="R43" s="3"/>
      <c r="S43" s="3"/>
      <c r="T43" s="3"/>
      <c r="U43" s="3"/>
      <c r="V43" s="3"/>
      <c r="W43" s="3"/>
      <c r="X43" s="3"/>
      <c r="Y43" s="3"/>
      <c r="Z43" s="3"/>
      <c r="AA43" s="3"/>
    </row>
    <row r="44" spans="1:9" ht="13.5" thickBot="1">
      <c r="A44" s="259" t="s">
        <v>423</v>
      </c>
      <c r="B44" s="260"/>
      <c r="C44" s="260"/>
      <c r="D44" s="260"/>
      <c r="E44" s="260"/>
      <c r="F44" s="260"/>
      <c r="G44" s="260"/>
      <c r="H44" s="178">
        <v>0</v>
      </c>
      <c r="I44" s="179">
        <f>SUM(I14,I21,I17,I24,I29,I32,I35,I38,I41)</f>
        <v>22724000</v>
      </c>
    </row>
    <row r="45" spans="1:9" ht="13.5" thickBot="1">
      <c r="A45" s="234" t="s">
        <v>177</v>
      </c>
      <c r="B45" s="235"/>
      <c r="C45" s="235"/>
      <c r="D45" s="235"/>
      <c r="E45" s="235"/>
      <c r="F45" s="235"/>
      <c r="G45" s="235"/>
      <c r="H45" s="236">
        <f>H43+I43+H44+I44</f>
        <v>25582297.55</v>
      </c>
      <c r="I45" s="237"/>
    </row>
  </sheetData>
  <sheetProtection/>
  <mergeCells count="61">
    <mergeCell ref="M3:O3"/>
    <mergeCell ref="X3:X4"/>
    <mergeCell ref="L10:L11"/>
    <mergeCell ref="A14:G14"/>
    <mergeCell ref="A37:AA37"/>
    <mergeCell ref="D3:D4"/>
    <mergeCell ref="A21:G21"/>
    <mergeCell ref="A32:G32"/>
    <mergeCell ref="A18:AA18"/>
    <mergeCell ref="L19:L20"/>
    <mergeCell ref="B3:B4"/>
    <mergeCell ref="K14:AA14"/>
    <mergeCell ref="L8:L9"/>
    <mergeCell ref="K21:AA21"/>
    <mergeCell ref="K24:AA24"/>
    <mergeCell ref="A44:G44"/>
    <mergeCell ref="F3:F4"/>
    <mergeCell ref="A15:AA15"/>
    <mergeCell ref="Q3:Q4"/>
    <mergeCell ref="A33:AA33"/>
    <mergeCell ref="AA3:AA4"/>
    <mergeCell ref="K3:K4"/>
    <mergeCell ref="A30:AA30"/>
    <mergeCell ref="A29:G29"/>
    <mergeCell ref="A22:AA22"/>
    <mergeCell ref="A25:AA25"/>
    <mergeCell ref="G3:G4"/>
    <mergeCell ref="A5:AA5"/>
    <mergeCell ref="A3:A4"/>
    <mergeCell ref="I3:I4"/>
    <mergeCell ref="A17:G17"/>
    <mergeCell ref="A16:AA16"/>
    <mergeCell ref="K17:AA17"/>
    <mergeCell ref="A1:AA1"/>
    <mergeCell ref="A2:D2"/>
    <mergeCell ref="Z3:Z4"/>
    <mergeCell ref="H3:H4"/>
    <mergeCell ref="L3:L4"/>
    <mergeCell ref="P3:P4"/>
    <mergeCell ref="R3:W3"/>
    <mergeCell ref="Y3:Y4"/>
    <mergeCell ref="A41:G41"/>
    <mergeCell ref="E3:E4"/>
    <mergeCell ref="J3:J4"/>
    <mergeCell ref="C3:C4"/>
    <mergeCell ref="A36:AA36"/>
    <mergeCell ref="A39:AA39"/>
    <mergeCell ref="A38:G38"/>
    <mergeCell ref="A35:G35"/>
    <mergeCell ref="L26:L28"/>
    <mergeCell ref="P26:P28"/>
    <mergeCell ref="A40:AA40"/>
    <mergeCell ref="A24:G24"/>
    <mergeCell ref="A45:G45"/>
    <mergeCell ref="H45:I45"/>
    <mergeCell ref="K29:AA29"/>
    <mergeCell ref="K32:AA32"/>
    <mergeCell ref="K35:AA35"/>
    <mergeCell ref="K38:AA38"/>
    <mergeCell ref="K41:AA41"/>
    <mergeCell ref="A43:G43"/>
  </mergeCells>
  <printOptions/>
  <pageMargins left="0.7874015748031497" right="0.7874015748031497" top="0.984251968503937" bottom="0.984251968503937" header="0.5118110236220472" footer="0.5118110236220472"/>
  <pageSetup fitToHeight="1" fitToWidth="1" horizontalDpi="600" verticalDpi="600" orientation="landscape" paperSize="8" scale="39" r:id="rId1"/>
  <headerFooter alignWithMargins="0">
    <oddFooter>&amp;CStrona &amp;P z &amp;N</oddFooter>
  </headerFooter>
  <colBreaks count="1" manualBreakCount="1">
    <brk id="13" max="47" man="1"/>
  </colBreaks>
</worksheet>
</file>

<file path=xl/worksheets/sheet3.xml><?xml version="1.0" encoding="utf-8"?>
<worksheet xmlns="http://schemas.openxmlformats.org/spreadsheetml/2006/main" xmlns:r="http://schemas.openxmlformats.org/officeDocument/2006/relationships">
  <sheetPr>
    <pageSetUpPr fitToPage="1"/>
  </sheetPr>
  <dimension ref="A1:E723"/>
  <sheetViews>
    <sheetView view="pageBreakPreview" zoomScale="80" zoomScaleNormal="110" zoomScaleSheetLayoutView="80" zoomScalePageLayoutView="0" workbookViewId="0" topLeftCell="A81">
      <selection activeCell="I119" sqref="I119"/>
    </sheetView>
  </sheetViews>
  <sheetFormatPr defaultColWidth="9.140625" defaultRowHeight="12.75"/>
  <cols>
    <col min="1" max="1" width="5.57421875" style="10" customWidth="1"/>
    <col min="2" max="2" width="61.8515625" style="13" customWidth="1"/>
    <col min="3" max="3" width="15.421875" style="8" customWidth="1"/>
    <col min="4" max="4" width="18.421875" style="21" customWidth="1"/>
    <col min="5" max="5" width="13.7109375" style="10" bestFit="1" customWidth="1"/>
    <col min="6" max="6" width="11.140625" style="10" customWidth="1"/>
    <col min="7" max="16384" width="9.140625" style="10" customWidth="1"/>
  </cols>
  <sheetData>
    <row r="1" spans="1:4" ht="12.75">
      <c r="A1" s="252" t="s">
        <v>377</v>
      </c>
      <c r="B1" s="252"/>
      <c r="C1" s="252"/>
      <c r="D1" s="252"/>
    </row>
    <row r="2" spans="1:3" ht="13.5" thickBot="1">
      <c r="A2" s="43"/>
      <c r="B2" s="44"/>
      <c r="C2" s="45"/>
    </row>
    <row r="3" spans="1:4" ht="12.75">
      <c r="A3" s="266" t="s">
        <v>80</v>
      </c>
      <c r="B3" s="267"/>
      <c r="C3" s="267"/>
      <c r="D3" s="268"/>
    </row>
    <row r="4" spans="1:4" ht="25.5">
      <c r="A4" s="145" t="s">
        <v>6</v>
      </c>
      <c r="B4" s="143" t="s">
        <v>7</v>
      </c>
      <c r="C4" s="143" t="s">
        <v>8</v>
      </c>
      <c r="D4" s="73" t="s">
        <v>9</v>
      </c>
    </row>
    <row r="5" spans="1:4" ht="12.75">
      <c r="A5" s="263" t="s">
        <v>128</v>
      </c>
      <c r="B5" s="264"/>
      <c r="C5" s="264"/>
      <c r="D5" s="265"/>
    </row>
    <row r="6" spans="1:4" s="2" customFormat="1" ht="12.75">
      <c r="A6" s="38" t="s">
        <v>32</v>
      </c>
      <c r="B6" s="50" t="s">
        <v>76</v>
      </c>
      <c r="C6" s="269">
        <v>2016</v>
      </c>
      <c r="D6" s="96">
        <v>2173.34</v>
      </c>
    </row>
    <row r="7" spans="1:4" s="2" customFormat="1" ht="12.75">
      <c r="A7" s="38" t="s">
        <v>62</v>
      </c>
      <c r="B7" s="50" t="s">
        <v>76</v>
      </c>
      <c r="C7" s="269"/>
      <c r="D7" s="96">
        <v>2173.34</v>
      </c>
    </row>
    <row r="8" spans="1:4" s="2" customFormat="1" ht="12.75">
      <c r="A8" s="38" t="s">
        <v>63</v>
      </c>
      <c r="B8" s="50" t="s">
        <v>76</v>
      </c>
      <c r="C8" s="269"/>
      <c r="D8" s="96">
        <v>2173.33</v>
      </c>
    </row>
    <row r="9" spans="1:4" s="2" customFormat="1" ht="12.75">
      <c r="A9" s="38" t="s">
        <v>64</v>
      </c>
      <c r="B9" s="50" t="s">
        <v>144</v>
      </c>
      <c r="C9" s="269">
        <v>2017</v>
      </c>
      <c r="D9" s="96">
        <v>2699.85</v>
      </c>
    </row>
    <row r="10" spans="1:4" s="2" customFormat="1" ht="12.75">
      <c r="A10" s="38" t="s">
        <v>65</v>
      </c>
      <c r="B10" s="32" t="s">
        <v>367</v>
      </c>
      <c r="C10" s="269"/>
      <c r="D10" s="96">
        <v>10934.7</v>
      </c>
    </row>
    <row r="11" spans="1:4" s="2" customFormat="1" ht="12.75">
      <c r="A11" s="38" t="s">
        <v>66</v>
      </c>
      <c r="B11" s="32" t="s">
        <v>173</v>
      </c>
      <c r="C11" s="269">
        <v>2018</v>
      </c>
      <c r="D11" s="96">
        <v>2499</v>
      </c>
    </row>
    <row r="12" spans="1:4" s="2" customFormat="1" ht="12.75">
      <c r="A12" s="38" t="s">
        <v>67</v>
      </c>
      <c r="B12" s="32" t="s">
        <v>174</v>
      </c>
      <c r="C12" s="269"/>
      <c r="D12" s="96">
        <v>2399</v>
      </c>
    </row>
    <row r="13" spans="1:4" s="2" customFormat="1" ht="12.75">
      <c r="A13" s="38" t="s">
        <v>68</v>
      </c>
      <c r="B13" s="32" t="s">
        <v>225</v>
      </c>
      <c r="C13" s="269">
        <v>2019</v>
      </c>
      <c r="D13" s="96">
        <v>1199.99</v>
      </c>
    </row>
    <row r="14" spans="1:4" s="2" customFormat="1" ht="12.75">
      <c r="A14" s="38" t="s">
        <v>69</v>
      </c>
      <c r="B14" s="32" t="s">
        <v>226</v>
      </c>
      <c r="C14" s="269"/>
      <c r="D14" s="96">
        <v>2195.55</v>
      </c>
    </row>
    <row r="15" spans="1:4" s="2" customFormat="1" ht="12.75">
      <c r="A15" s="38" t="s">
        <v>77</v>
      </c>
      <c r="B15" s="32" t="s">
        <v>227</v>
      </c>
      <c r="C15" s="269"/>
      <c r="D15" s="96">
        <v>2644.5</v>
      </c>
    </row>
    <row r="16" spans="1:4" s="2" customFormat="1" ht="12.75">
      <c r="A16" s="38" t="s">
        <v>78</v>
      </c>
      <c r="B16" s="32" t="s">
        <v>228</v>
      </c>
      <c r="C16" s="269"/>
      <c r="D16" s="96">
        <v>1673</v>
      </c>
    </row>
    <row r="17" spans="1:4" s="2" customFormat="1" ht="12.75">
      <c r="A17" s="38" t="s">
        <v>79</v>
      </c>
      <c r="B17" s="142" t="s">
        <v>368</v>
      </c>
      <c r="C17" s="284">
        <v>2020</v>
      </c>
      <c r="D17" s="150">
        <v>1742.98</v>
      </c>
    </row>
    <row r="18" spans="1:4" s="2" customFormat="1" ht="12.75">
      <c r="A18" s="38" t="s">
        <v>192</v>
      </c>
      <c r="B18" s="142" t="s">
        <v>369</v>
      </c>
      <c r="C18" s="285"/>
      <c r="D18" s="150">
        <v>2999.97</v>
      </c>
    </row>
    <row r="19" spans="1:4" s="2" customFormat="1" ht="12.75">
      <c r="A19" s="232" t="s">
        <v>176</v>
      </c>
      <c r="B19" s="233"/>
      <c r="C19" s="233"/>
      <c r="D19" s="97">
        <f>SUM(D6:D18)</f>
        <v>37508.55</v>
      </c>
    </row>
    <row r="20" spans="1:4" ht="12.75">
      <c r="A20" s="263" t="s">
        <v>129</v>
      </c>
      <c r="B20" s="264"/>
      <c r="C20" s="264"/>
      <c r="D20" s="265"/>
    </row>
    <row r="21" spans="1:4" ht="12.75">
      <c r="A21" s="38" t="s">
        <v>32</v>
      </c>
      <c r="B21" s="32" t="s">
        <v>145</v>
      </c>
      <c r="C21" s="269">
        <v>2017</v>
      </c>
      <c r="D21" s="96">
        <v>3500</v>
      </c>
    </row>
    <row r="22" spans="1:4" ht="12.75">
      <c r="A22" s="38" t="s">
        <v>62</v>
      </c>
      <c r="B22" s="32" t="s">
        <v>147</v>
      </c>
      <c r="C22" s="269"/>
      <c r="D22" s="96">
        <v>2500</v>
      </c>
    </row>
    <row r="23" spans="1:4" ht="12.75">
      <c r="A23" s="38" t="s">
        <v>63</v>
      </c>
      <c r="B23" s="32" t="s">
        <v>146</v>
      </c>
      <c r="C23" s="269"/>
      <c r="D23" s="96">
        <v>1050</v>
      </c>
    </row>
    <row r="24" spans="1:4" ht="12.75">
      <c r="A24" s="38" t="s">
        <v>64</v>
      </c>
      <c r="B24" s="32" t="s">
        <v>175</v>
      </c>
      <c r="C24" s="49">
        <v>2018</v>
      </c>
      <c r="D24" s="96">
        <v>2289</v>
      </c>
    </row>
    <row r="25" spans="1:4" ht="12.75">
      <c r="A25" s="232" t="s">
        <v>176</v>
      </c>
      <c r="B25" s="233"/>
      <c r="C25" s="233"/>
      <c r="D25" s="160">
        <f>SUM(D21:D24)</f>
        <v>9339</v>
      </c>
    </row>
    <row r="26" spans="1:4" s="2" customFormat="1" ht="12.75">
      <c r="A26" s="263" t="s">
        <v>195</v>
      </c>
      <c r="B26" s="264"/>
      <c r="C26" s="264"/>
      <c r="D26" s="265"/>
    </row>
    <row r="27" spans="1:4" s="2" customFormat="1" ht="12.75">
      <c r="A27" s="38"/>
      <c r="B27" s="159" t="s">
        <v>57</v>
      </c>
      <c r="C27" s="88"/>
      <c r="D27" s="149"/>
    </row>
    <row r="28" spans="1:4" ht="13.5" thickBot="1">
      <c r="A28" s="244" t="s">
        <v>176</v>
      </c>
      <c r="B28" s="245"/>
      <c r="C28" s="245"/>
      <c r="D28" s="87">
        <f>SUM(D27:D27)</f>
        <v>0</v>
      </c>
    </row>
    <row r="29" spans="1:4" ht="12.75">
      <c r="A29" s="47"/>
      <c r="B29" s="47"/>
      <c r="C29" s="47"/>
      <c r="D29" s="56"/>
    </row>
    <row r="30" spans="1:4" ht="13.5" thickBot="1">
      <c r="A30" s="47"/>
      <c r="B30" s="47"/>
      <c r="C30" s="47"/>
      <c r="D30" s="56"/>
    </row>
    <row r="31" spans="1:4" s="2" customFormat="1" ht="12.75">
      <c r="A31" s="266" t="s">
        <v>81</v>
      </c>
      <c r="B31" s="267"/>
      <c r="C31" s="267"/>
      <c r="D31" s="268"/>
    </row>
    <row r="32" spans="1:4" ht="25.5">
      <c r="A32" s="145" t="s">
        <v>6</v>
      </c>
      <c r="B32" s="143" t="s">
        <v>7</v>
      </c>
      <c r="C32" s="143" t="s">
        <v>8</v>
      </c>
      <c r="D32" s="73" t="s">
        <v>9</v>
      </c>
    </row>
    <row r="33" spans="1:4" ht="12.75">
      <c r="A33" s="263" t="s">
        <v>128</v>
      </c>
      <c r="B33" s="264"/>
      <c r="C33" s="264"/>
      <c r="D33" s="265"/>
    </row>
    <row r="34" spans="1:4" s="2" customFormat="1" ht="12.75">
      <c r="A34" s="38" t="s">
        <v>32</v>
      </c>
      <c r="B34" s="32" t="s">
        <v>82</v>
      </c>
      <c r="C34" s="251">
        <v>2016</v>
      </c>
      <c r="D34" s="86">
        <v>3500</v>
      </c>
    </row>
    <row r="35" spans="1:4" s="2" customFormat="1" ht="12.75">
      <c r="A35" s="38" t="s">
        <v>62</v>
      </c>
      <c r="B35" s="32" t="s">
        <v>83</v>
      </c>
      <c r="C35" s="251"/>
      <c r="D35" s="86">
        <v>3560</v>
      </c>
    </row>
    <row r="36" spans="1:4" s="2" customFormat="1" ht="12.75">
      <c r="A36" s="38" t="s">
        <v>63</v>
      </c>
      <c r="B36" s="32" t="s">
        <v>84</v>
      </c>
      <c r="C36" s="251"/>
      <c r="D36" s="86">
        <v>579.33</v>
      </c>
    </row>
    <row r="37" spans="1:4" s="2" customFormat="1" ht="12.75">
      <c r="A37" s="38" t="s">
        <v>64</v>
      </c>
      <c r="B37" s="32" t="s">
        <v>116</v>
      </c>
      <c r="C37" s="1">
        <v>2017</v>
      </c>
      <c r="D37" s="86">
        <v>1799.98</v>
      </c>
    </row>
    <row r="38" spans="1:4" s="2" customFormat="1" ht="12.75">
      <c r="A38" s="38" t="s">
        <v>65</v>
      </c>
      <c r="B38" s="32" t="s">
        <v>221</v>
      </c>
      <c r="C38" s="1">
        <v>2018</v>
      </c>
      <c r="D38" s="57">
        <v>2049</v>
      </c>
    </row>
    <row r="39" spans="1:4" s="2" customFormat="1" ht="38.25">
      <c r="A39" s="38" t="s">
        <v>66</v>
      </c>
      <c r="B39" s="32" t="s">
        <v>372</v>
      </c>
      <c r="C39" s="1">
        <v>2019</v>
      </c>
      <c r="D39" s="57">
        <v>2999.97</v>
      </c>
    </row>
    <row r="40" spans="1:4" s="2" customFormat="1" ht="12.75">
      <c r="A40" s="232" t="s">
        <v>176</v>
      </c>
      <c r="B40" s="233"/>
      <c r="C40" s="233"/>
      <c r="D40" s="98">
        <f>SUM(D34:D39)</f>
        <v>14488.279999999999</v>
      </c>
    </row>
    <row r="41" spans="1:4" ht="12.75">
      <c r="A41" s="263" t="s">
        <v>129</v>
      </c>
      <c r="B41" s="264"/>
      <c r="C41" s="264"/>
      <c r="D41" s="265"/>
    </row>
    <row r="42" spans="1:4" ht="12.75">
      <c r="A42" s="38" t="s">
        <v>32</v>
      </c>
      <c r="B42" s="32" t="s">
        <v>117</v>
      </c>
      <c r="C42" s="1">
        <v>2017</v>
      </c>
      <c r="D42" s="86">
        <v>1973</v>
      </c>
    </row>
    <row r="43" spans="1:4" ht="12.75">
      <c r="A43" s="38" t="s">
        <v>62</v>
      </c>
      <c r="B43" s="32" t="s">
        <v>222</v>
      </c>
      <c r="C43" s="1">
        <v>2018</v>
      </c>
      <c r="D43" s="86">
        <v>1303.8</v>
      </c>
    </row>
    <row r="44" spans="1:4" ht="12.75">
      <c r="A44" s="38" t="s">
        <v>63</v>
      </c>
      <c r="B44" s="142" t="s">
        <v>324</v>
      </c>
      <c r="C44" s="88">
        <v>2020</v>
      </c>
      <c r="D44" s="149">
        <v>3099.6</v>
      </c>
    </row>
    <row r="45" spans="1:4" ht="12.75">
      <c r="A45" s="232" t="s">
        <v>176</v>
      </c>
      <c r="B45" s="233"/>
      <c r="C45" s="233"/>
      <c r="D45" s="144">
        <f>SUM(D42:D44)</f>
        <v>6376.4</v>
      </c>
    </row>
    <row r="46" spans="1:4" s="2" customFormat="1" ht="12.75">
      <c r="A46" s="263" t="s">
        <v>195</v>
      </c>
      <c r="B46" s="264"/>
      <c r="C46" s="264"/>
      <c r="D46" s="265"/>
    </row>
    <row r="47" spans="1:4" s="2" customFormat="1" ht="12.75">
      <c r="A47" s="38"/>
      <c r="B47" s="159" t="s">
        <v>57</v>
      </c>
      <c r="C47" s="88"/>
      <c r="D47" s="149"/>
    </row>
    <row r="48" spans="1:4" ht="13.5" thickBot="1">
      <c r="A48" s="244" t="s">
        <v>176</v>
      </c>
      <c r="B48" s="245"/>
      <c r="C48" s="245"/>
      <c r="D48" s="87">
        <f>SUM(D47:D47)</f>
        <v>0</v>
      </c>
    </row>
    <row r="49" spans="1:4" s="2" customFormat="1" ht="12.75">
      <c r="A49" s="47"/>
      <c r="B49" s="47"/>
      <c r="C49" s="47"/>
      <c r="D49" s="64"/>
    </row>
    <row r="50" spans="1:4" ht="13.5" thickBot="1">
      <c r="A50" s="58"/>
      <c r="B50" s="47"/>
      <c r="C50" s="47"/>
      <c r="D50" s="59"/>
    </row>
    <row r="51" spans="1:4" s="2" customFormat="1" ht="12.75">
      <c r="A51" s="266" t="s">
        <v>89</v>
      </c>
      <c r="B51" s="267"/>
      <c r="C51" s="267"/>
      <c r="D51" s="268"/>
    </row>
    <row r="52" spans="1:4" ht="25.5">
      <c r="A52" s="145" t="s">
        <v>6</v>
      </c>
      <c r="B52" s="143" t="s">
        <v>7</v>
      </c>
      <c r="C52" s="143" t="s">
        <v>8</v>
      </c>
      <c r="D52" s="73" t="s">
        <v>9</v>
      </c>
    </row>
    <row r="53" spans="1:4" s="2" customFormat="1" ht="12.75">
      <c r="A53" s="263" t="s">
        <v>128</v>
      </c>
      <c r="B53" s="264"/>
      <c r="C53" s="264"/>
      <c r="D53" s="265"/>
    </row>
    <row r="54" spans="1:4" s="2" customFormat="1" ht="12.75">
      <c r="A54" s="38" t="s">
        <v>32</v>
      </c>
      <c r="B54" s="32" t="s">
        <v>90</v>
      </c>
      <c r="C54" s="251">
        <v>2016</v>
      </c>
      <c r="D54" s="95">
        <v>2637.12</v>
      </c>
    </row>
    <row r="55" spans="1:4" s="2" customFormat="1" ht="12.75">
      <c r="A55" s="38" t="s">
        <v>62</v>
      </c>
      <c r="B55" s="32" t="s">
        <v>91</v>
      </c>
      <c r="C55" s="251"/>
      <c r="D55" s="95">
        <v>2619.9</v>
      </c>
    </row>
    <row r="56" spans="1:4" s="2" customFormat="1" ht="12.75">
      <c r="A56" s="38" t="s">
        <v>63</v>
      </c>
      <c r="B56" s="32" t="s">
        <v>132</v>
      </c>
      <c r="C56" s="251">
        <v>2017</v>
      </c>
      <c r="D56" s="86">
        <v>2790.9</v>
      </c>
    </row>
    <row r="57" spans="1:4" s="2" customFormat="1" ht="12.75">
      <c r="A57" s="38" t="s">
        <v>64</v>
      </c>
      <c r="B57" s="32" t="s">
        <v>105</v>
      </c>
      <c r="C57" s="251"/>
      <c r="D57" s="86">
        <v>3247.2</v>
      </c>
    </row>
    <row r="58" spans="1:4" s="2" customFormat="1" ht="12.75">
      <c r="A58" s="38" t="s">
        <v>65</v>
      </c>
      <c r="B58" s="32" t="s">
        <v>106</v>
      </c>
      <c r="C58" s="251"/>
      <c r="D58" s="86">
        <v>2386.2</v>
      </c>
    </row>
    <row r="59" spans="1:4" s="2" customFormat="1" ht="25.5">
      <c r="A59" s="38" t="s">
        <v>66</v>
      </c>
      <c r="B59" s="32" t="s">
        <v>152</v>
      </c>
      <c r="C59" s="251">
        <v>2018</v>
      </c>
      <c r="D59" s="86">
        <v>5700</v>
      </c>
    </row>
    <row r="60" spans="1:4" s="2" customFormat="1" ht="12.75">
      <c r="A60" s="38" t="s">
        <v>67</v>
      </c>
      <c r="B60" s="32" t="s">
        <v>153</v>
      </c>
      <c r="C60" s="251"/>
      <c r="D60" s="86">
        <v>250</v>
      </c>
    </row>
    <row r="61" spans="1:4" s="2" customFormat="1" ht="12.75">
      <c r="A61" s="38" t="s">
        <v>68</v>
      </c>
      <c r="B61" s="91" t="s">
        <v>213</v>
      </c>
      <c r="C61" s="251">
        <v>2019</v>
      </c>
      <c r="D61" s="57">
        <v>11227</v>
      </c>
    </row>
    <row r="62" spans="1:4" s="2" customFormat="1" ht="12.75">
      <c r="A62" s="38" t="s">
        <v>69</v>
      </c>
      <c r="B62" s="91" t="s">
        <v>214</v>
      </c>
      <c r="C62" s="251"/>
      <c r="D62" s="57">
        <v>1968</v>
      </c>
    </row>
    <row r="63" spans="1:4" s="2" customFormat="1" ht="12.75">
      <c r="A63" s="38" t="s">
        <v>77</v>
      </c>
      <c r="B63" s="91" t="s">
        <v>215</v>
      </c>
      <c r="C63" s="251"/>
      <c r="D63" s="57">
        <v>4305</v>
      </c>
    </row>
    <row r="64" spans="1:4" s="2" customFormat="1" ht="12.75">
      <c r="A64" s="38" t="s">
        <v>78</v>
      </c>
      <c r="B64" s="142" t="s">
        <v>327</v>
      </c>
      <c r="C64" s="281">
        <v>2020</v>
      </c>
      <c r="D64" s="149">
        <v>2029.5</v>
      </c>
    </row>
    <row r="65" spans="1:4" s="2" customFormat="1" ht="12.75">
      <c r="A65" s="38" t="s">
        <v>79</v>
      </c>
      <c r="B65" s="142" t="s">
        <v>329</v>
      </c>
      <c r="C65" s="281"/>
      <c r="D65" s="149">
        <v>4674</v>
      </c>
    </row>
    <row r="66" spans="1:4" s="2" customFormat="1" ht="12.75">
      <c r="A66" s="38" t="s">
        <v>192</v>
      </c>
      <c r="B66" s="142" t="s">
        <v>328</v>
      </c>
      <c r="C66" s="281"/>
      <c r="D66" s="149">
        <v>288.53</v>
      </c>
    </row>
    <row r="67" spans="1:4" s="2" customFormat="1" ht="12.75">
      <c r="A67" s="232" t="s">
        <v>176</v>
      </c>
      <c r="B67" s="233"/>
      <c r="C67" s="233"/>
      <c r="D67" s="84">
        <f>SUM(D54:D66)</f>
        <v>44123.35</v>
      </c>
    </row>
    <row r="68" spans="1:4" ht="12.75">
      <c r="A68" s="263" t="s">
        <v>129</v>
      </c>
      <c r="B68" s="264"/>
      <c r="C68" s="264"/>
      <c r="D68" s="265"/>
    </row>
    <row r="69" spans="1:4" ht="12.75">
      <c r="A69" s="38" t="s">
        <v>32</v>
      </c>
      <c r="B69" s="32" t="s">
        <v>107</v>
      </c>
      <c r="C69" s="251">
        <v>2016</v>
      </c>
      <c r="D69" s="86">
        <v>2350</v>
      </c>
    </row>
    <row r="70" spans="1:4" ht="12.75">
      <c r="A70" s="38" t="s">
        <v>62</v>
      </c>
      <c r="B70" s="32" t="s">
        <v>108</v>
      </c>
      <c r="C70" s="251"/>
      <c r="D70" s="86">
        <v>2736.75</v>
      </c>
    </row>
    <row r="71" spans="1:4" ht="12.75">
      <c r="A71" s="38" t="s">
        <v>63</v>
      </c>
      <c r="B71" s="32" t="s">
        <v>109</v>
      </c>
      <c r="C71" s="1">
        <v>2017</v>
      </c>
      <c r="D71" s="86">
        <v>1999.99</v>
      </c>
    </row>
    <row r="72" spans="1:4" ht="12.75">
      <c r="A72" s="38" t="s">
        <v>64</v>
      </c>
      <c r="B72" s="32" t="s">
        <v>154</v>
      </c>
      <c r="C72" s="251">
        <v>2018</v>
      </c>
      <c r="D72" s="86">
        <v>2024.98</v>
      </c>
    </row>
    <row r="73" spans="1:4" ht="12.75">
      <c r="A73" s="38" t="s">
        <v>65</v>
      </c>
      <c r="B73" s="91" t="s">
        <v>216</v>
      </c>
      <c r="C73" s="251"/>
      <c r="D73" s="57">
        <v>2127.99</v>
      </c>
    </row>
    <row r="74" spans="1:4" ht="12.75">
      <c r="A74" s="38" t="s">
        <v>66</v>
      </c>
      <c r="B74" s="91" t="s">
        <v>217</v>
      </c>
      <c r="C74" s="251">
        <v>2019</v>
      </c>
      <c r="D74" s="57">
        <v>29410.99</v>
      </c>
    </row>
    <row r="75" spans="1:4" ht="12.75">
      <c r="A75" s="38" t="s">
        <v>67</v>
      </c>
      <c r="B75" s="91" t="s">
        <v>107</v>
      </c>
      <c r="C75" s="251"/>
      <c r="D75" s="161">
        <v>2499</v>
      </c>
    </row>
    <row r="76" spans="1:5" ht="12.75">
      <c r="A76" s="38" t="s">
        <v>68</v>
      </c>
      <c r="B76" s="91" t="s">
        <v>341</v>
      </c>
      <c r="C76" s="280">
        <v>2020</v>
      </c>
      <c r="D76" s="161">
        <v>17777.76</v>
      </c>
      <c r="E76" s="120"/>
    </row>
    <row r="77" spans="1:5" ht="12.75">
      <c r="A77" s="38" t="s">
        <v>69</v>
      </c>
      <c r="B77" s="91" t="s">
        <v>342</v>
      </c>
      <c r="C77" s="280"/>
      <c r="D77" s="161">
        <v>16494.3</v>
      </c>
      <c r="E77" s="120"/>
    </row>
    <row r="78" spans="1:4" ht="12.75">
      <c r="A78" s="232" t="s">
        <v>176</v>
      </c>
      <c r="B78" s="233"/>
      <c r="C78" s="233"/>
      <c r="D78" s="84">
        <f>SUM(D69:D77)</f>
        <v>77421.76</v>
      </c>
    </row>
    <row r="79" spans="1:4" s="2" customFormat="1" ht="12.75">
      <c r="A79" s="263" t="s">
        <v>195</v>
      </c>
      <c r="B79" s="264"/>
      <c r="C79" s="264"/>
      <c r="D79" s="265"/>
    </row>
    <row r="80" spans="1:4" s="2" customFormat="1" ht="12.75">
      <c r="A80" s="38" t="s">
        <v>32</v>
      </c>
      <c r="B80" s="91" t="s">
        <v>218</v>
      </c>
      <c r="C80" s="251">
        <v>2019</v>
      </c>
      <c r="D80" s="86">
        <v>1200</v>
      </c>
    </row>
    <row r="81" spans="1:4" s="2" customFormat="1" ht="12.75">
      <c r="A81" s="38" t="s">
        <v>62</v>
      </c>
      <c r="B81" s="91" t="s">
        <v>219</v>
      </c>
      <c r="C81" s="251"/>
      <c r="D81" s="86">
        <v>1200</v>
      </c>
    </row>
    <row r="82" spans="1:4" s="2" customFormat="1" ht="12.75">
      <c r="A82" s="38" t="s">
        <v>63</v>
      </c>
      <c r="B82" s="91" t="s">
        <v>220</v>
      </c>
      <c r="C82" s="251"/>
      <c r="D82" s="86">
        <v>2400</v>
      </c>
    </row>
    <row r="83" spans="1:4" ht="13.5" thickBot="1">
      <c r="A83" s="244" t="s">
        <v>176</v>
      </c>
      <c r="B83" s="245"/>
      <c r="C83" s="245"/>
      <c r="D83" s="87">
        <f>SUM(D80:D82)</f>
        <v>4800</v>
      </c>
    </row>
    <row r="84" spans="1:4" s="2" customFormat="1" ht="12.75">
      <c r="A84" s="47"/>
      <c r="B84" s="47"/>
      <c r="C84" s="47"/>
      <c r="D84" s="65"/>
    </row>
    <row r="85" spans="1:4" ht="13.5" thickBot="1">
      <c r="A85" s="58"/>
      <c r="B85" s="47"/>
      <c r="C85" s="47"/>
      <c r="D85" s="59"/>
    </row>
    <row r="86" spans="1:4" ht="12.75">
      <c r="A86" s="266" t="s">
        <v>92</v>
      </c>
      <c r="B86" s="267"/>
      <c r="C86" s="267"/>
      <c r="D86" s="268"/>
    </row>
    <row r="87" spans="1:4" ht="25.5">
      <c r="A87" s="145" t="s">
        <v>6</v>
      </c>
      <c r="B87" s="143" t="s">
        <v>7</v>
      </c>
      <c r="C87" s="143" t="s">
        <v>8</v>
      </c>
      <c r="D87" s="73" t="s">
        <v>9</v>
      </c>
    </row>
    <row r="88" spans="1:4" ht="12.75">
      <c r="A88" s="263" t="s">
        <v>128</v>
      </c>
      <c r="B88" s="264"/>
      <c r="C88" s="264"/>
      <c r="D88" s="265"/>
    </row>
    <row r="89" spans="1:4" s="2" customFormat="1" ht="12.75">
      <c r="A89" s="38" t="s">
        <v>32</v>
      </c>
      <c r="B89" s="32" t="s">
        <v>209</v>
      </c>
      <c r="C89" s="251">
        <v>2018</v>
      </c>
      <c r="D89" s="57">
        <v>2200</v>
      </c>
    </row>
    <row r="90" spans="1:4" s="2" customFormat="1" ht="12.75">
      <c r="A90" s="38" t="s">
        <v>62</v>
      </c>
      <c r="B90" s="32" t="s">
        <v>210</v>
      </c>
      <c r="C90" s="251"/>
      <c r="D90" s="57">
        <v>200</v>
      </c>
    </row>
    <row r="91" spans="1:4" s="2" customFormat="1" ht="12.75">
      <c r="A91" s="38" t="s">
        <v>63</v>
      </c>
      <c r="B91" s="32" t="s">
        <v>211</v>
      </c>
      <c r="C91" s="251"/>
      <c r="D91" s="57">
        <f>2*8750</f>
        <v>17500</v>
      </c>
    </row>
    <row r="92" spans="1:4" s="2" customFormat="1" ht="12.75">
      <c r="A92" s="232" t="s">
        <v>176</v>
      </c>
      <c r="B92" s="233"/>
      <c r="C92" s="233"/>
      <c r="D92" s="98">
        <f>SUM(D89:D91)</f>
        <v>19900</v>
      </c>
    </row>
    <row r="93" spans="1:4" ht="12.75">
      <c r="A93" s="263" t="s">
        <v>129</v>
      </c>
      <c r="B93" s="264"/>
      <c r="C93" s="264"/>
      <c r="D93" s="265"/>
    </row>
    <row r="94" spans="1:4" ht="12.75">
      <c r="A94" s="38" t="s">
        <v>32</v>
      </c>
      <c r="B94" s="32" t="s">
        <v>56</v>
      </c>
      <c r="C94" s="276">
        <v>2016</v>
      </c>
      <c r="D94" s="96">
        <v>450</v>
      </c>
    </row>
    <row r="95" spans="1:4" ht="12.75">
      <c r="A95" s="38" t="s">
        <v>62</v>
      </c>
      <c r="B95" s="32" t="s">
        <v>440</v>
      </c>
      <c r="C95" s="277"/>
      <c r="D95" s="96">
        <f>2*1050</f>
        <v>2100</v>
      </c>
    </row>
    <row r="96" spans="1:4" ht="12.75">
      <c r="A96" s="38" t="s">
        <v>63</v>
      </c>
      <c r="B96" s="32" t="s">
        <v>373</v>
      </c>
      <c r="C96" s="269">
        <v>2017</v>
      </c>
      <c r="D96" s="96">
        <v>149</v>
      </c>
    </row>
    <row r="97" spans="1:4" ht="12.75">
      <c r="A97" s="38" t="s">
        <v>64</v>
      </c>
      <c r="B97" s="32" t="s">
        <v>124</v>
      </c>
      <c r="C97" s="269"/>
      <c r="D97" s="96">
        <v>499</v>
      </c>
    </row>
    <row r="98" spans="1:4" ht="12.75">
      <c r="A98" s="38" t="s">
        <v>65</v>
      </c>
      <c r="B98" s="32" t="s">
        <v>107</v>
      </c>
      <c r="C98" s="49">
        <v>2018</v>
      </c>
      <c r="D98" s="96">
        <v>2750</v>
      </c>
    </row>
    <row r="99" spans="1:5" ht="12.75">
      <c r="A99" s="38" t="s">
        <v>66</v>
      </c>
      <c r="B99" s="142" t="s">
        <v>441</v>
      </c>
      <c r="C99" s="278">
        <v>2020</v>
      </c>
      <c r="D99" s="189">
        <v>13745.25</v>
      </c>
      <c r="E99" s="120"/>
    </row>
    <row r="100" spans="1:5" ht="12.75">
      <c r="A100" s="38" t="s">
        <v>67</v>
      </c>
      <c r="B100" s="142" t="s">
        <v>442</v>
      </c>
      <c r="C100" s="279"/>
      <c r="D100" s="189">
        <v>5197.98</v>
      </c>
      <c r="E100" s="120"/>
    </row>
    <row r="101" spans="1:4" ht="12.75">
      <c r="A101" s="232" t="s">
        <v>176</v>
      </c>
      <c r="B101" s="233"/>
      <c r="C101" s="233"/>
      <c r="D101" s="84">
        <f>SUM(D94:D100)</f>
        <v>24891.23</v>
      </c>
    </row>
    <row r="102" spans="1:4" s="2" customFormat="1" ht="12.75">
      <c r="A102" s="263" t="s">
        <v>195</v>
      </c>
      <c r="B102" s="264"/>
      <c r="C102" s="264"/>
      <c r="D102" s="265"/>
    </row>
    <row r="103" spans="1:4" s="2" customFormat="1" ht="12.75">
      <c r="A103" s="38"/>
      <c r="B103" s="159" t="s">
        <v>57</v>
      </c>
      <c r="C103" s="88"/>
      <c r="D103" s="149"/>
    </row>
    <row r="104" spans="1:4" ht="13.5" thickBot="1">
      <c r="A104" s="244" t="s">
        <v>176</v>
      </c>
      <c r="B104" s="245"/>
      <c r="C104" s="245"/>
      <c r="D104" s="87">
        <f>SUM(D103:D103)</f>
        <v>0</v>
      </c>
    </row>
    <row r="105" spans="1:4" s="2" customFormat="1" ht="12.75">
      <c r="A105" s="58"/>
      <c r="B105" s="47"/>
      <c r="C105" s="66"/>
      <c r="D105" s="67"/>
    </row>
    <row r="106" spans="1:4" s="2" customFormat="1" ht="13.5" thickBot="1">
      <c r="A106" s="60"/>
      <c r="B106" s="61"/>
      <c r="C106" s="62"/>
      <c r="D106" s="63"/>
    </row>
    <row r="107" spans="1:4" s="2" customFormat="1" ht="12.75">
      <c r="A107" s="266" t="s">
        <v>115</v>
      </c>
      <c r="B107" s="267"/>
      <c r="C107" s="267"/>
      <c r="D107" s="268"/>
    </row>
    <row r="108" spans="1:4" ht="25.5">
      <c r="A108" s="145" t="s">
        <v>6</v>
      </c>
      <c r="B108" s="143" t="s">
        <v>7</v>
      </c>
      <c r="C108" s="143" t="s">
        <v>8</v>
      </c>
      <c r="D108" s="73" t="s">
        <v>9</v>
      </c>
    </row>
    <row r="109" spans="1:4" s="2" customFormat="1" ht="12.75">
      <c r="A109" s="263" t="s">
        <v>128</v>
      </c>
      <c r="B109" s="264"/>
      <c r="C109" s="264"/>
      <c r="D109" s="265"/>
    </row>
    <row r="110" spans="1:4" s="2" customFormat="1" ht="12.75">
      <c r="A110" s="38" t="s">
        <v>32</v>
      </c>
      <c r="B110" s="32" t="s">
        <v>161</v>
      </c>
      <c r="C110" s="1">
        <v>2017</v>
      </c>
      <c r="D110" s="86">
        <f>2*5371.41</f>
        <v>10742.82</v>
      </c>
    </row>
    <row r="111" spans="1:4" s="2" customFormat="1" ht="12.75">
      <c r="A111" s="38" t="s">
        <v>62</v>
      </c>
      <c r="B111" s="32" t="s">
        <v>160</v>
      </c>
      <c r="C111" s="1">
        <v>2018</v>
      </c>
      <c r="D111" s="86">
        <v>519</v>
      </c>
    </row>
    <row r="112" spans="1:4" s="2" customFormat="1" ht="12.75">
      <c r="A112" s="38" t="s">
        <v>63</v>
      </c>
      <c r="B112" s="32" t="s">
        <v>204</v>
      </c>
      <c r="C112" s="1">
        <v>2019</v>
      </c>
      <c r="D112" s="57">
        <v>600</v>
      </c>
    </row>
    <row r="113" spans="1:4" s="2" customFormat="1" ht="12.75">
      <c r="A113" s="38" t="s">
        <v>64</v>
      </c>
      <c r="B113" s="142" t="s">
        <v>330</v>
      </c>
      <c r="C113" s="281">
        <v>2020</v>
      </c>
      <c r="D113" s="149">
        <v>1900</v>
      </c>
    </row>
    <row r="114" spans="1:4" s="2" customFormat="1" ht="12.75">
      <c r="A114" s="38" t="s">
        <v>65</v>
      </c>
      <c r="B114" s="142" t="s">
        <v>331</v>
      </c>
      <c r="C114" s="281"/>
      <c r="D114" s="149">
        <v>9471</v>
      </c>
    </row>
    <row r="115" spans="1:4" s="2" customFormat="1" ht="12.75">
      <c r="A115" s="38" t="s">
        <v>66</v>
      </c>
      <c r="B115" s="142" t="s">
        <v>334</v>
      </c>
      <c r="C115" s="281"/>
      <c r="D115" s="149">
        <v>2200</v>
      </c>
    </row>
    <row r="116" spans="1:4" s="2" customFormat="1" ht="12.75">
      <c r="A116" s="38" t="s">
        <v>67</v>
      </c>
      <c r="B116" s="142" t="s">
        <v>332</v>
      </c>
      <c r="C116" s="281"/>
      <c r="D116" s="149">
        <v>13500</v>
      </c>
    </row>
    <row r="117" spans="1:4" s="2" customFormat="1" ht="12.75">
      <c r="A117" s="38" t="s">
        <v>68</v>
      </c>
      <c r="B117" s="142" t="s">
        <v>333</v>
      </c>
      <c r="C117" s="281"/>
      <c r="D117" s="149">
        <v>1217.7</v>
      </c>
    </row>
    <row r="118" spans="1:4" ht="12.75">
      <c r="A118" s="232" t="s">
        <v>176</v>
      </c>
      <c r="B118" s="233"/>
      <c r="C118" s="233"/>
      <c r="D118" s="84">
        <f>SUM(D110:D117)</f>
        <v>40150.52</v>
      </c>
    </row>
    <row r="119" spans="1:4" ht="12.75">
      <c r="A119" s="263" t="s">
        <v>129</v>
      </c>
      <c r="B119" s="264"/>
      <c r="C119" s="264"/>
      <c r="D119" s="265"/>
    </row>
    <row r="120" spans="1:4" ht="12.75">
      <c r="A120" s="38" t="s">
        <v>32</v>
      </c>
      <c r="B120" s="32" t="s">
        <v>162</v>
      </c>
      <c r="C120" s="1">
        <v>2017</v>
      </c>
      <c r="D120" s="86">
        <v>2199</v>
      </c>
    </row>
    <row r="121" spans="1:4" ht="12.75">
      <c r="A121" s="38" t="s">
        <v>62</v>
      </c>
      <c r="B121" s="32" t="s">
        <v>205</v>
      </c>
      <c r="C121" s="251">
        <v>2019</v>
      </c>
      <c r="D121" s="57">
        <v>19607.36</v>
      </c>
    </row>
    <row r="122" spans="1:4" ht="12.75">
      <c r="A122" s="38" t="s">
        <v>63</v>
      </c>
      <c r="B122" s="32" t="s">
        <v>206</v>
      </c>
      <c r="C122" s="251"/>
      <c r="D122" s="57">
        <v>9803.64</v>
      </c>
    </row>
    <row r="123" spans="1:5" ht="12.75">
      <c r="A123" s="38" t="s">
        <v>64</v>
      </c>
      <c r="B123" s="142" t="s">
        <v>343</v>
      </c>
      <c r="C123" s="281">
        <v>2020</v>
      </c>
      <c r="D123" s="149">
        <v>19243.35</v>
      </c>
      <c r="E123" s="120"/>
    </row>
    <row r="124" spans="1:5" ht="12.75">
      <c r="A124" s="38" t="s">
        <v>65</v>
      </c>
      <c r="B124" s="142" t="s">
        <v>344</v>
      </c>
      <c r="C124" s="281"/>
      <c r="D124" s="149">
        <v>37777.74</v>
      </c>
      <c r="E124" s="120"/>
    </row>
    <row r="125" spans="1:4" ht="12.75">
      <c r="A125" s="232" t="s">
        <v>176</v>
      </c>
      <c r="B125" s="233"/>
      <c r="C125" s="233"/>
      <c r="D125" s="144">
        <f>SUM(D120:D124)</f>
        <v>88631.09</v>
      </c>
    </row>
    <row r="126" spans="1:4" s="2" customFormat="1" ht="12.75">
      <c r="A126" s="263" t="s">
        <v>195</v>
      </c>
      <c r="B126" s="264"/>
      <c r="C126" s="264"/>
      <c r="D126" s="265"/>
    </row>
    <row r="127" spans="1:4" s="2" customFormat="1" ht="12.75">
      <c r="A127" s="38"/>
      <c r="B127" s="159" t="s">
        <v>57</v>
      </c>
      <c r="C127" s="88"/>
      <c r="D127" s="149"/>
    </row>
    <row r="128" spans="1:4" ht="13.5" thickBot="1">
      <c r="A128" s="244" t="s">
        <v>176</v>
      </c>
      <c r="B128" s="245"/>
      <c r="C128" s="245"/>
      <c r="D128" s="87">
        <f>SUM(D127:D127)</f>
        <v>0</v>
      </c>
    </row>
    <row r="129" spans="1:4" s="2" customFormat="1" ht="12.75">
      <c r="A129" s="47"/>
      <c r="B129" s="47"/>
      <c r="C129" s="66"/>
      <c r="D129" s="68"/>
    </row>
    <row r="130" spans="1:4" s="2" customFormat="1" ht="13.5" thickBot="1">
      <c r="A130" s="60"/>
      <c r="B130" s="61"/>
      <c r="C130" s="62"/>
      <c r="D130" s="63"/>
    </row>
    <row r="131" spans="1:4" s="2" customFormat="1" ht="12.75">
      <c r="A131" s="266" t="s">
        <v>95</v>
      </c>
      <c r="B131" s="267"/>
      <c r="C131" s="267"/>
      <c r="D131" s="268"/>
    </row>
    <row r="132" spans="1:4" ht="25.5">
      <c r="A132" s="145" t="s">
        <v>6</v>
      </c>
      <c r="B132" s="143" t="s">
        <v>7</v>
      </c>
      <c r="C132" s="143" t="s">
        <v>8</v>
      </c>
      <c r="D132" s="73" t="s">
        <v>9</v>
      </c>
    </row>
    <row r="133" spans="1:4" s="2" customFormat="1" ht="12.75">
      <c r="A133" s="263" t="s">
        <v>128</v>
      </c>
      <c r="B133" s="264"/>
      <c r="C133" s="264"/>
      <c r="D133" s="265"/>
    </row>
    <row r="134" spans="1:4" s="2" customFormat="1" ht="12.75">
      <c r="A134" s="38" t="s">
        <v>32</v>
      </c>
      <c r="B134" s="32" t="s">
        <v>243</v>
      </c>
      <c r="C134" s="49">
        <v>2016</v>
      </c>
      <c r="D134" s="96">
        <v>2220</v>
      </c>
    </row>
    <row r="135" spans="1:4" s="2" customFormat="1" ht="12.75">
      <c r="A135" s="232" t="s">
        <v>176</v>
      </c>
      <c r="B135" s="233"/>
      <c r="C135" s="233"/>
      <c r="D135" s="84">
        <f>SUM(D134:D134)</f>
        <v>2220</v>
      </c>
    </row>
    <row r="136" spans="1:4" s="2" customFormat="1" ht="12.75">
      <c r="A136" s="263" t="s">
        <v>129</v>
      </c>
      <c r="B136" s="264"/>
      <c r="C136" s="264"/>
      <c r="D136" s="265"/>
    </row>
    <row r="137" spans="1:5" s="2" customFormat="1" ht="12.75">
      <c r="A137" s="38" t="s">
        <v>32</v>
      </c>
      <c r="B137" s="32" t="s">
        <v>506</v>
      </c>
      <c r="C137" s="257">
        <v>2020</v>
      </c>
      <c r="D137" s="86">
        <v>5498.1</v>
      </c>
      <c r="E137" s="153"/>
    </row>
    <row r="138" spans="1:4" s="2" customFormat="1" ht="12.75" customHeight="1">
      <c r="A138" s="38" t="s">
        <v>62</v>
      </c>
      <c r="B138" s="32" t="s">
        <v>505</v>
      </c>
      <c r="C138" s="258"/>
      <c r="D138" s="86">
        <v>2222.12</v>
      </c>
    </row>
    <row r="139" spans="1:4" s="2" customFormat="1" ht="12.75">
      <c r="A139" s="232" t="s">
        <v>176</v>
      </c>
      <c r="B139" s="233"/>
      <c r="C139" s="233"/>
      <c r="D139" s="84">
        <f>SUM(D137:D138)</f>
        <v>7720.22</v>
      </c>
    </row>
    <row r="140" spans="1:4" s="2" customFormat="1" ht="12.75">
      <c r="A140" s="263" t="s">
        <v>195</v>
      </c>
      <c r="B140" s="264"/>
      <c r="C140" s="264"/>
      <c r="D140" s="265"/>
    </row>
    <row r="141" spans="1:4" s="2" customFormat="1" ht="12.75">
      <c r="A141" s="38" t="s">
        <v>32</v>
      </c>
      <c r="B141" s="32" t="s">
        <v>201</v>
      </c>
      <c r="C141" s="1">
        <v>2018</v>
      </c>
      <c r="D141" s="86">
        <v>7946.34</v>
      </c>
    </row>
    <row r="142" spans="1:4" ht="13.5" thickBot="1">
      <c r="A142" s="244" t="s">
        <v>176</v>
      </c>
      <c r="B142" s="245"/>
      <c r="C142" s="245"/>
      <c r="D142" s="87">
        <f>SUM(D140:D141)</f>
        <v>7946.34</v>
      </c>
    </row>
    <row r="143" spans="1:4" s="2" customFormat="1" ht="12.75">
      <c r="A143" s="47"/>
      <c r="B143" s="47"/>
      <c r="C143" s="47"/>
      <c r="D143" s="101"/>
    </row>
    <row r="144" spans="1:4" s="2" customFormat="1" ht="13.5" thickBot="1">
      <c r="A144" s="58"/>
      <c r="B144" s="47"/>
      <c r="C144" s="47"/>
      <c r="D144" s="69"/>
    </row>
    <row r="145" spans="1:4" s="2" customFormat="1" ht="12.75">
      <c r="A145" s="266" t="s">
        <v>97</v>
      </c>
      <c r="B145" s="267"/>
      <c r="C145" s="267"/>
      <c r="D145" s="268"/>
    </row>
    <row r="146" spans="1:4" ht="25.5">
      <c r="A146" s="145" t="s">
        <v>6</v>
      </c>
      <c r="B146" s="143" t="s">
        <v>7</v>
      </c>
      <c r="C146" s="143" t="s">
        <v>8</v>
      </c>
      <c r="D146" s="73" t="s">
        <v>9</v>
      </c>
    </row>
    <row r="147" spans="1:4" s="2" customFormat="1" ht="12.75">
      <c r="A147" s="263" t="s">
        <v>128</v>
      </c>
      <c r="B147" s="264"/>
      <c r="C147" s="264"/>
      <c r="D147" s="265"/>
    </row>
    <row r="148" spans="1:4" s="2" customFormat="1" ht="12.75" customHeight="1">
      <c r="A148" s="38" t="s">
        <v>32</v>
      </c>
      <c r="B148" s="32" t="s">
        <v>325</v>
      </c>
      <c r="C148" s="1">
        <v>2020</v>
      </c>
      <c r="D148" s="86">
        <v>2550</v>
      </c>
    </row>
    <row r="149" spans="1:4" ht="12.75">
      <c r="A149" s="232" t="s">
        <v>176</v>
      </c>
      <c r="B149" s="233"/>
      <c r="C149" s="233"/>
      <c r="D149" s="83">
        <f>SUM(D148)</f>
        <v>2550</v>
      </c>
    </row>
    <row r="150" spans="1:4" s="2" customFormat="1" ht="12.75">
      <c r="A150" s="263" t="s">
        <v>129</v>
      </c>
      <c r="B150" s="264"/>
      <c r="C150" s="264"/>
      <c r="D150" s="265"/>
    </row>
    <row r="151" spans="1:4" s="2" customFormat="1" ht="12.75">
      <c r="A151" s="38" t="s">
        <v>32</v>
      </c>
      <c r="B151" s="32" t="s">
        <v>165</v>
      </c>
      <c r="C151" s="1">
        <v>2017</v>
      </c>
      <c r="D151" s="86">
        <v>2900</v>
      </c>
    </row>
    <row r="152" spans="1:4" s="2" customFormat="1" ht="12.75">
      <c r="A152" s="38" t="s">
        <v>62</v>
      </c>
      <c r="B152" s="32" t="s">
        <v>507</v>
      </c>
      <c r="C152" s="1">
        <v>2020</v>
      </c>
      <c r="D152" s="86">
        <v>2222.12</v>
      </c>
    </row>
    <row r="153" spans="1:4" ht="12.75">
      <c r="A153" s="232" t="s">
        <v>176</v>
      </c>
      <c r="B153" s="233"/>
      <c r="C153" s="233"/>
      <c r="D153" s="84">
        <f>SUM(D151:D152)</f>
        <v>5122.12</v>
      </c>
    </row>
    <row r="154" spans="1:4" s="2" customFormat="1" ht="12.75">
      <c r="A154" s="263" t="s">
        <v>195</v>
      </c>
      <c r="B154" s="264"/>
      <c r="C154" s="264"/>
      <c r="D154" s="265"/>
    </row>
    <row r="155" spans="1:4" s="2" customFormat="1" ht="12.75">
      <c r="A155" s="38" t="s">
        <v>32</v>
      </c>
      <c r="B155" s="32" t="s">
        <v>194</v>
      </c>
      <c r="C155" s="1">
        <v>2018</v>
      </c>
      <c r="D155" s="86">
        <v>4536.39</v>
      </c>
    </row>
    <row r="156" spans="1:4" ht="13.5" thickBot="1">
      <c r="A156" s="244" t="s">
        <v>176</v>
      </c>
      <c r="B156" s="245"/>
      <c r="C156" s="245"/>
      <c r="D156" s="87">
        <f>SUM(D155)</f>
        <v>4536.39</v>
      </c>
    </row>
    <row r="157" spans="1:4" s="2" customFormat="1" ht="12.75">
      <c r="A157" s="47"/>
      <c r="B157" s="47"/>
      <c r="C157" s="47"/>
      <c r="D157" s="47"/>
    </row>
    <row r="158" spans="1:4" s="2" customFormat="1" ht="13.5" thickBot="1">
      <c r="A158" s="58"/>
      <c r="B158" s="47"/>
      <c r="C158" s="47"/>
      <c r="D158" s="69"/>
    </row>
    <row r="159" spans="1:4" s="2" customFormat="1" ht="12.75">
      <c r="A159" s="266" t="s">
        <v>98</v>
      </c>
      <c r="B159" s="267"/>
      <c r="C159" s="267"/>
      <c r="D159" s="268"/>
    </row>
    <row r="160" spans="1:4" ht="25.5">
      <c r="A160" s="145" t="s">
        <v>6</v>
      </c>
      <c r="B160" s="143" t="s">
        <v>7</v>
      </c>
      <c r="C160" s="143" t="s">
        <v>8</v>
      </c>
      <c r="D160" s="73" t="s">
        <v>9</v>
      </c>
    </row>
    <row r="161" spans="1:4" s="2" customFormat="1" ht="12.75">
      <c r="A161" s="263" t="s">
        <v>128</v>
      </c>
      <c r="B161" s="264"/>
      <c r="C161" s="264"/>
      <c r="D161" s="265"/>
    </row>
    <row r="162" spans="1:4" s="2" customFormat="1" ht="12.75">
      <c r="A162" s="55" t="s">
        <v>32</v>
      </c>
      <c r="B162" s="32" t="s">
        <v>125</v>
      </c>
      <c r="C162" s="251">
        <v>2017</v>
      </c>
      <c r="D162" s="86">
        <v>2579</v>
      </c>
    </row>
    <row r="163" spans="1:4" s="2" customFormat="1" ht="12.75">
      <c r="A163" s="55" t="s">
        <v>62</v>
      </c>
      <c r="B163" s="32" t="s">
        <v>126</v>
      </c>
      <c r="C163" s="251"/>
      <c r="D163" s="86">
        <v>6490</v>
      </c>
    </row>
    <row r="164" spans="1:4" s="2" customFormat="1" ht="12.75">
      <c r="A164" s="55" t="s">
        <v>63</v>
      </c>
      <c r="B164" s="32" t="s">
        <v>127</v>
      </c>
      <c r="C164" s="251"/>
      <c r="D164" s="86">
        <v>1648</v>
      </c>
    </row>
    <row r="165" spans="1:4" s="2" customFormat="1" ht="12.75">
      <c r="A165" s="55" t="s">
        <v>64</v>
      </c>
      <c r="B165" s="32" t="s">
        <v>130</v>
      </c>
      <c r="C165" s="251"/>
      <c r="D165" s="86">
        <v>13776</v>
      </c>
    </row>
    <row r="166" spans="1:4" s="2" customFormat="1" ht="12.75">
      <c r="A166" s="55" t="s">
        <v>65</v>
      </c>
      <c r="B166" s="32" t="s">
        <v>131</v>
      </c>
      <c r="C166" s="251"/>
      <c r="D166" s="86">
        <v>15990</v>
      </c>
    </row>
    <row r="167" spans="1:4" s="2" customFormat="1" ht="12.75">
      <c r="A167" s="55" t="s">
        <v>66</v>
      </c>
      <c r="B167" s="32" t="s">
        <v>223</v>
      </c>
      <c r="C167" s="251">
        <v>2019</v>
      </c>
      <c r="D167" s="86">
        <v>198.4</v>
      </c>
    </row>
    <row r="168" spans="1:4" s="2" customFormat="1" ht="12.75">
      <c r="A168" s="55" t="s">
        <v>67</v>
      </c>
      <c r="B168" s="32" t="s">
        <v>374</v>
      </c>
      <c r="C168" s="251"/>
      <c r="D168" s="86">
        <v>760</v>
      </c>
    </row>
    <row r="169" spans="1:4" s="2" customFormat="1" ht="12.75">
      <c r="A169" s="55" t="s">
        <v>68</v>
      </c>
      <c r="B169" s="32" t="s">
        <v>224</v>
      </c>
      <c r="C169" s="251"/>
      <c r="D169" s="86">
        <v>830</v>
      </c>
    </row>
    <row r="170" spans="1:4" s="2" customFormat="1" ht="12.75">
      <c r="A170" s="55" t="s">
        <v>69</v>
      </c>
      <c r="B170" s="142" t="s">
        <v>338</v>
      </c>
      <c r="C170" s="88">
        <v>2020</v>
      </c>
      <c r="D170" s="149">
        <v>4920</v>
      </c>
    </row>
    <row r="171" spans="1:4" ht="12.75">
      <c r="A171" s="232" t="s">
        <v>176</v>
      </c>
      <c r="B171" s="233"/>
      <c r="C171" s="233"/>
      <c r="D171" s="84">
        <f>SUM(D162:D170)</f>
        <v>47191.4</v>
      </c>
    </row>
    <row r="172" spans="1:4" ht="12.75">
      <c r="A172" s="263" t="s">
        <v>129</v>
      </c>
      <c r="B172" s="264"/>
      <c r="C172" s="264"/>
      <c r="D172" s="265"/>
    </row>
    <row r="173" spans="1:5" s="2" customFormat="1" ht="31.5">
      <c r="A173" s="38" t="s">
        <v>32</v>
      </c>
      <c r="B173" s="32" t="s">
        <v>375</v>
      </c>
      <c r="C173" s="251">
        <v>2018</v>
      </c>
      <c r="D173" s="86">
        <v>4798.99</v>
      </c>
      <c r="E173" s="153"/>
    </row>
    <row r="174" spans="1:4" s="2" customFormat="1" ht="12.75">
      <c r="A174" s="38" t="s">
        <v>62</v>
      </c>
      <c r="B174" s="32" t="s">
        <v>166</v>
      </c>
      <c r="C174" s="251"/>
      <c r="D174" s="86">
        <v>4699.83</v>
      </c>
    </row>
    <row r="175" spans="1:4" ht="12.75">
      <c r="A175" s="232" t="s">
        <v>176</v>
      </c>
      <c r="B175" s="233"/>
      <c r="C175" s="233"/>
      <c r="D175" s="144">
        <f>SUM(D173:D174)</f>
        <v>9498.82</v>
      </c>
    </row>
    <row r="176" spans="1:4" s="2" customFormat="1" ht="12.75">
      <c r="A176" s="263" t="s">
        <v>195</v>
      </c>
      <c r="B176" s="264"/>
      <c r="C176" s="264"/>
      <c r="D176" s="265"/>
    </row>
    <row r="177" spans="1:4" s="2" customFormat="1" ht="38.25">
      <c r="A177" s="38" t="s">
        <v>32</v>
      </c>
      <c r="B177" s="142" t="s">
        <v>339</v>
      </c>
      <c r="C177" s="88">
        <v>2020</v>
      </c>
      <c r="D177" s="100">
        <f>1880+215+220+40+4+1+519</f>
        <v>2879</v>
      </c>
    </row>
    <row r="178" spans="1:4" ht="13.5" thickBot="1">
      <c r="A178" s="244" t="s">
        <v>176</v>
      </c>
      <c r="B178" s="245"/>
      <c r="C178" s="245"/>
      <c r="D178" s="87">
        <f>SUM(D177:D177)</f>
        <v>2879</v>
      </c>
    </row>
    <row r="179" spans="1:4" ht="12.75">
      <c r="A179" s="58"/>
      <c r="B179" s="47"/>
      <c r="C179" s="47"/>
      <c r="D179" s="69"/>
    </row>
    <row r="180" spans="1:4" ht="13.5" thickBot="1">
      <c r="A180" s="47"/>
      <c r="B180" s="47"/>
      <c r="C180" s="47"/>
      <c r="D180" s="51"/>
    </row>
    <row r="181" spans="1:4" ht="12.75" customHeight="1">
      <c r="A181" s="266" t="s">
        <v>99</v>
      </c>
      <c r="B181" s="267"/>
      <c r="C181" s="267"/>
      <c r="D181" s="268"/>
    </row>
    <row r="182" spans="1:4" ht="25.5">
      <c r="A182" s="145" t="s">
        <v>6</v>
      </c>
      <c r="B182" s="143" t="s">
        <v>7</v>
      </c>
      <c r="C182" s="143" t="s">
        <v>8</v>
      </c>
      <c r="D182" s="73" t="s">
        <v>9</v>
      </c>
    </row>
    <row r="183" spans="1:4" ht="12.75">
      <c r="A183" s="263" t="s">
        <v>128</v>
      </c>
      <c r="B183" s="264"/>
      <c r="C183" s="264"/>
      <c r="D183" s="265"/>
    </row>
    <row r="184" spans="1:4" ht="12.75">
      <c r="A184" s="38" t="s">
        <v>32</v>
      </c>
      <c r="B184" s="89" t="s">
        <v>134</v>
      </c>
      <c r="C184" s="88">
        <v>2016</v>
      </c>
      <c r="D184" s="100">
        <v>2500</v>
      </c>
    </row>
    <row r="185" spans="1:4" ht="12.75">
      <c r="A185" s="38" t="s">
        <v>62</v>
      </c>
      <c r="B185" s="37" t="s">
        <v>141</v>
      </c>
      <c r="C185" s="251">
        <v>2017</v>
      </c>
      <c r="D185" s="86">
        <v>17029</v>
      </c>
    </row>
    <row r="186" spans="1:4" ht="12.75">
      <c r="A186" s="38" t="s">
        <v>63</v>
      </c>
      <c r="B186" s="37" t="s">
        <v>322</v>
      </c>
      <c r="C186" s="251"/>
      <c r="D186" s="86">
        <v>2945</v>
      </c>
    </row>
    <row r="187" spans="1:4" ht="12.75">
      <c r="A187" s="38" t="s">
        <v>64</v>
      </c>
      <c r="B187" s="37" t="s">
        <v>135</v>
      </c>
      <c r="C187" s="251"/>
      <c r="D187" s="86">
        <v>367.77</v>
      </c>
    </row>
    <row r="188" spans="1:4" ht="12.75">
      <c r="A188" s="38" t="s">
        <v>65</v>
      </c>
      <c r="B188" s="37" t="s">
        <v>136</v>
      </c>
      <c r="C188" s="251"/>
      <c r="D188" s="86">
        <v>2911</v>
      </c>
    </row>
    <row r="189" spans="1:4" ht="12.75">
      <c r="A189" s="38" t="s">
        <v>66</v>
      </c>
      <c r="B189" s="37" t="s">
        <v>142</v>
      </c>
      <c r="C189" s="251"/>
      <c r="D189" s="86">
        <v>210</v>
      </c>
    </row>
    <row r="190" spans="1:4" ht="12.75">
      <c r="A190" s="38" t="s">
        <v>67</v>
      </c>
      <c r="B190" s="37" t="s">
        <v>137</v>
      </c>
      <c r="C190" s="251"/>
      <c r="D190" s="86">
        <v>1200</v>
      </c>
    </row>
    <row r="191" spans="1:4" ht="12.75">
      <c r="A191" s="232" t="s">
        <v>176</v>
      </c>
      <c r="B191" s="233"/>
      <c r="C191" s="233"/>
      <c r="D191" s="83">
        <f>SUM(D184:D190)</f>
        <v>27162.77</v>
      </c>
    </row>
    <row r="192" spans="1:4" ht="12.75">
      <c r="A192" s="263" t="s">
        <v>129</v>
      </c>
      <c r="B192" s="264"/>
      <c r="C192" s="264"/>
      <c r="D192" s="265"/>
    </row>
    <row r="193" spans="1:4" ht="12.75">
      <c r="A193" s="55" t="s">
        <v>32</v>
      </c>
      <c r="B193" s="32" t="s">
        <v>138</v>
      </c>
      <c r="C193" s="251">
        <v>2017</v>
      </c>
      <c r="D193" s="57">
        <v>1400</v>
      </c>
    </row>
    <row r="194" spans="1:4" ht="12.75">
      <c r="A194" s="55" t="s">
        <v>62</v>
      </c>
      <c r="B194" s="32" t="s">
        <v>143</v>
      </c>
      <c r="C194" s="251"/>
      <c r="D194" s="57">
        <v>1400</v>
      </c>
    </row>
    <row r="195" spans="1:4" ht="12.75">
      <c r="A195" s="55" t="s">
        <v>63</v>
      </c>
      <c r="B195" s="32" t="s">
        <v>139</v>
      </c>
      <c r="C195" s="251"/>
      <c r="D195" s="57">
        <v>350</v>
      </c>
    </row>
    <row r="196" spans="1:4" s="2" customFormat="1" ht="12.75">
      <c r="A196" s="55" t="s">
        <v>64</v>
      </c>
      <c r="B196" s="32" t="s">
        <v>140</v>
      </c>
      <c r="C196" s="251"/>
      <c r="D196" s="57">
        <v>3000</v>
      </c>
    </row>
    <row r="197" spans="1:4" s="2" customFormat="1" ht="12.75">
      <c r="A197" s="232" t="s">
        <v>176</v>
      </c>
      <c r="B197" s="233"/>
      <c r="C197" s="233"/>
      <c r="D197" s="83">
        <f>SUM(D193:D196)</f>
        <v>6150</v>
      </c>
    </row>
    <row r="198" spans="1:4" s="2" customFormat="1" ht="12.75">
      <c r="A198" s="263" t="s">
        <v>195</v>
      </c>
      <c r="B198" s="264"/>
      <c r="C198" s="264"/>
      <c r="D198" s="265"/>
    </row>
    <row r="199" spans="1:4" s="2" customFormat="1" ht="12.75">
      <c r="A199" s="38"/>
      <c r="B199" s="159" t="s">
        <v>57</v>
      </c>
      <c r="C199" s="88"/>
      <c r="D199" s="149"/>
    </row>
    <row r="200" spans="1:4" ht="13.5" thickBot="1">
      <c r="A200" s="244" t="s">
        <v>176</v>
      </c>
      <c r="B200" s="245"/>
      <c r="C200" s="245"/>
      <c r="D200" s="87">
        <f>SUM(D199:D199)</f>
        <v>0</v>
      </c>
    </row>
    <row r="201" spans="1:4" s="48" customFormat="1" ht="12.75">
      <c r="A201" s="47"/>
      <c r="B201" s="47"/>
      <c r="C201" s="47"/>
      <c r="D201" s="51"/>
    </row>
    <row r="202" spans="1:4" ht="13.5" thickBot="1">
      <c r="A202" s="14"/>
      <c r="B202" s="14"/>
      <c r="C202" s="14"/>
      <c r="D202" s="24"/>
    </row>
    <row r="203" spans="1:4" s="2" customFormat="1" ht="12.75">
      <c r="A203" s="282" t="s">
        <v>370</v>
      </c>
      <c r="B203" s="283"/>
      <c r="C203" s="283"/>
      <c r="D203" s="85">
        <f>D19+D40+D67+D92+D118+D135+D171+D191+D149</f>
        <v>235294.86999999997</v>
      </c>
    </row>
    <row r="204" spans="1:4" s="2" customFormat="1" ht="12.75">
      <c r="A204" s="272" t="s">
        <v>371</v>
      </c>
      <c r="B204" s="273"/>
      <c r="C204" s="273"/>
      <c r="D204" s="119">
        <f>D25+D45+D78+D101+D125+D139+D175+D197+D153</f>
        <v>235150.63999999998</v>
      </c>
    </row>
    <row r="205" spans="1:4" s="2" customFormat="1" ht="13.5" thickBot="1">
      <c r="A205" s="274" t="s">
        <v>242</v>
      </c>
      <c r="B205" s="275"/>
      <c r="C205" s="275"/>
      <c r="D205" s="99">
        <f>SUM(D200,D178,D156,D142,D128,D104,D83,D48,D28)</f>
        <v>20161.73</v>
      </c>
    </row>
    <row r="206" spans="1:4" s="2" customFormat="1" ht="13.5" thickBot="1">
      <c r="A206" s="270" t="s">
        <v>177</v>
      </c>
      <c r="B206" s="271"/>
      <c r="C206" s="271"/>
      <c r="D206" s="118">
        <f>SUM(D203:D205)</f>
        <v>490607.23999999993</v>
      </c>
    </row>
    <row r="207" spans="1:4" s="2" customFormat="1" ht="12.75">
      <c r="A207" s="14"/>
      <c r="B207" s="14"/>
      <c r="C207" s="14"/>
      <c r="D207" s="24"/>
    </row>
    <row r="208" spans="1:4" s="2" customFormat="1" ht="12.75">
      <c r="A208" s="14"/>
      <c r="B208" s="14"/>
      <c r="C208" s="14"/>
      <c r="D208" s="24"/>
    </row>
    <row r="209" spans="1:4" s="2" customFormat="1" ht="12.75">
      <c r="A209" s="14"/>
      <c r="B209" s="14"/>
      <c r="C209" s="14"/>
      <c r="D209" s="24"/>
    </row>
    <row r="210" spans="1:4" s="2" customFormat="1" ht="12.75">
      <c r="A210" s="14"/>
      <c r="B210" s="14"/>
      <c r="C210" s="14"/>
      <c r="D210" s="24"/>
    </row>
    <row r="211" spans="1:4" s="2" customFormat="1" ht="12.75">
      <c r="A211" s="14"/>
      <c r="B211" s="14"/>
      <c r="C211" s="14"/>
      <c r="D211" s="24"/>
    </row>
    <row r="212" spans="1:4" ht="12.75">
      <c r="A212" s="14"/>
      <c r="B212" s="14"/>
      <c r="C212" s="14"/>
      <c r="D212" s="24"/>
    </row>
    <row r="213" spans="1:4" ht="12.75">
      <c r="A213" s="14"/>
      <c r="B213" s="14"/>
      <c r="C213" s="14"/>
      <c r="D213" s="24"/>
    </row>
    <row r="214" spans="1:4" ht="12.75">
      <c r="A214" s="14"/>
      <c r="B214" s="14"/>
      <c r="C214" s="14"/>
      <c r="D214" s="24"/>
    </row>
    <row r="215" spans="1:4" ht="12.75">
      <c r="A215" s="14"/>
      <c r="B215" s="14"/>
      <c r="C215" s="14"/>
      <c r="D215" s="24"/>
    </row>
    <row r="216" spans="1:4" ht="12.75">
      <c r="A216" s="14"/>
      <c r="B216" s="14"/>
      <c r="C216" s="14"/>
      <c r="D216" s="24"/>
    </row>
    <row r="217" spans="1:4" ht="12.75">
      <c r="A217" s="14"/>
      <c r="B217" s="14"/>
      <c r="C217" s="14"/>
      <c r="D217" s="24"/>
    </row>
    <row r="218" spans="1:4" ht="12.75">
      <c r="A218" s="14"/>
      <c r="B218" s="14"/>
      <c r="C218" s="14"/>
      <c r="D218" s="24"/>
    </row>
    <row r="219" spans="1:4" ht="12.75">
      <c r="A219" s="14"/>
      <c r="B219" s="14"/>
      <c r="C219" s="14"/>
      <c r="D219" s="24"/>
    </row>
    <row r="220" spans="1:4" ht="12.75">
      <c r="A220" s="14"/>
      <c r="B220" s="14"/>
      <c r="C220" s="14"/>
      <c r="D220" s="24"/>
    </row>
    <row r="221" spans="1:4" ht="12.75">
      <c r="A221" s="14"/>
      <c r="B221" s="14"/>
      <c r="C221" s="14"/>
      <c r="D221" s="24"/>
    </row>
    <row r="222" spans="1:4" ht="12.75">
      <c r="A222" s="14"/>
      <c r="B222" s="14"/>
      <c r="C222" s="14"/>
      <c r="D222" s="24"/>
    </row>
    <row r="223" spans="1:4" ht="12.75">
      <c r="A223" s="14"/>
      <c r="B223" s="14"/>
      <c r="C223" s="14"/>
      <c r="D223" s="24"/>
    </row>
    <row r="224" spans="1:4" ht="12.75">
      <c r="A224" s="14"/>
      <c r="B224" s="14"/>
      <c r="C224" s="14"/>
      <c r="D224" s="24"/>
    </row>
    <row r="225" spans="1:4" ht="12.75">
      <c r="A225" s="14"/>
      <c r="B225" s="14"/>
      <c r="C225" s="14"/>
      <c r="D225" s="24"/>
    </row>
    <row r="226" spans="1:4" ht="12.75">
      <c r="A226" s="14"/>
      <c r="B226" s="14"/>
      <c r="C226" s="14"/>
      <c r="D226" s="24"/>
    </row>
    <row r="227" spans="1:4" ht="12.75">
      <c r="A227" s="14"/>
      <c r="B227" s="14"/>
      <c r="C227" s="14"/>
      <c r="D227" s="24"/>
    </row>
    <row r="228" spans="1:4" ht="12.75">
      <c r="A228" s="14"/>
      <c r="B228" s="14"/>
      <c r="C228" s="14"/>
      <c r="D228" s="24"/>
    </row>
    <row r="229" spans="1:4" ht="12.75">
      <c r="A229" s="14"/>
      <c r="B229" s="14"/>
      <c r="C229" s="14"/>
      <c r="D229" s="24"/>
    </row>
    <row r="230" spans="1:4" ht="12.75">
      <c r="A230" s="14"/>
      <c r="B230" s="14"/>
      <c r="C230" s="14"/>
      <c r="D230" s="24"/>
    </row>
    <row r="231" spans="1:4" ht="12.75">
      <c r="A231" s="14"/>
      <c r="B231" s="14"/>
      <c r="C231" s="14"/>
      <c r="D231" s="24"/>
    </row>
    <row r="232" spans="1:4" ht="12.75">
      <c r="A232" s="14"/>
      <c r="B232" s="14"/>
      <c r="C232" s="14"/>
      <c r="D232" s="24"/>
    </row>
    <row r="233" spans="1:4" ht="12.75">
      <c r="A233" s="14"/>
      <c r="B233" s="14"/>
      <c r="C233" s="14"/>
      <c r="D233" s="24"/>
    </row>
    <row r="234" spans="1:4" ht="12.75">
      <c r="A234" s="14"/>
      <c r="B234" s="14"/>
      <c r="C234" s="14"/>
      <c r="D234" s="24"/>
    </row>
    <row r="235" spans="1:4" ht="12.75">
      <c r="A235" s="14"/>
      <c r="B235" s="14"/>
      <c r="C235" s="14"/>
      <c r="D235" s="24"/>
    </row>
    <row r="236" spans="1:4" ht="12.75">
      <c r="A236" s="14"/>
      <c r="B236" s="14"/>
      <c r="C236" s="14"/>
      <c r="D236" s="24"/>
    </row>
    <row r="237" spans="1:4" ht="12.75">
      <c r="A237" s="14"/>
      <c r="B237" s="14"/>
      <c r="C237" s="14"/>
      <c r="D237" s="24"/>
    </row>
    <row r="238" spans="1:4" ht="12.75">
      <c r="A238" s="14"/>
      <c r="B238" s="14"/>
      <c r="C238" s="14"/>
      <c r="D238" s="24"/>
    </row>
    <row r="239" spans="1:4" ht="12.75">
      <c r="A239" s="14"/>
      <c r="B239" s="14"/>
      <c r="C239" s="14"/>
      <c r="D239" s="24"/>
    </row>
    <row r="240" spans="1:4" ht="12.75">
      <c r="A240" s="14"/>
      <c r="B240" s="14"/>
      <c r="C240" s="14"/>
      <c r="D240" s="24"/>
    </row>
    <row r="241" spans="1:4" ht="12.75">
      <c r="A241" s="14"/>
      <c r="B241" s="14"/>
      <c r="C241" s="14"/>
      <c r="D241" s="24"/>
    </row>
    <row r="242" spans="1:4" ht="12.75">
      <c r="A242" s="14"/>
      <c r="B242" s="14"/>
      <c r="C242" s="14"/>
      <c r="D242" s="24"/>
    </row>
    <row r="243" spans="1:4" ht="12.75">
      <c r="A243" s="14"/>
      <c r="B243" s="14"/>
      <c r="C243" s="14"/>
      <c r="D243" s="24"/>
    </row>
    <row r="244" spans="1:4" ht="12.75">
      <c r="A244" s="14"/>
      <c r="B244" s="14"/>
      <c r="C244" s="14"/>
      <c r="D244" s="24"/>
    </row>
    <row r="245" spans="1:4" ht="12.75">
      <c r="A245" s="14"/>
      <c r="B245" s="14"/>
      <c r="C245" s="14"/>
      <c r="D245" s="24"/>
    </row>
    <row r="246" spans="1:4" ht="12.75">
      <c r="A246" s="14"/>
      <c r="B246" s="14"/>
      <c r="C246" s="14"/>
      <c r="D246" s="24"/>
    </row>
    <row r="247" spans="1:4" ht="12.75">
      <c r="A247" s="14"/>
      <c r="B247" s="14"/>
      <c r="C247" s="14"/>
      <c r="D247" s="24"/>
    </row>
    <row r="248" spans="1:4" ht="12.75">
      <c r="A248" s="14"/>
      <c r="B248" s="14"/>
      <c r="C248" s="14"/>
      <c r="D248" s="24"/>
    </row>
    <row r="249" spans="1:4" ht="12.75">
      <c r="A249" s="14"/>
      <c r="B249" s="14"/>
      <c r="C249" s="14"/>
      <c r="D249" s="24"/>
    </row>
    <row r="250" spans="1:4" ht="12.75">
      <c r="A250" s="14"/>
      <c r="B250" s="14"/>
      <c r="C250" s="14"/>
      <c r="D250" s="24"/>
    </row>
    <row r="251" spans="1:4" ht="12.75">
      <c r="A251" s="14"/>
      <c r="B251" s="14"/>
      <c r="C251" s="14"/>
      <c r="D251" s="24"/>
    </row>
    <row r="252" spans="1:4" ht="12.75">
      <c r="A252" s="14"/>
      <c r="B252" s="14"/>
      <c r="C252" s="14"/>
      <c r="D252" s="24"/>
    </row>
    <row r="253" spans="1:4" ht="12.75">
      <c r="A253" s="14"/>
      <c r="B253" s="14"/>
      <c r="C253" s="14"/>
      <c r="D253" s="24"/>
    </row>
    <row r="254" spans="1:4" ht="12.75">
      <c r="A254" s="14"/>
      <c r="B254" s="14"/>
      <c r="C254" s="14"/>
      <c r="D254" s="24"/>
    </row>
    <row r="255" spans="1:4" ht="12.75">
      <c r="A255" s="14"/>
      <c r="B255" s="14"/>
      <c r="C255" s="14"/>
      <c r="D255" s="24"/>
    </row>
    <row r="256" spans="1:4" ht="12.75">
      <c r="A256" s="14"/>
      <c r="B256" s="14"/>
      <c r="C256" s="14"/>
      <c r="D256" s="24"/>
    </row>
    <row r="257" spans="1:4" ht="12.75">
      <c r="A257" s="14"/>
      <c r="B257" s="14"/>
      <c r="C257" s="14"/>
      <c r="D257" s="24"/>
    </row>
    <row r="258" spans="1:4" ht="12.75">
      <c r="A258" s="14"/>
      <c r="B258" s="14"/>
      <c r="C258" s="14"/>
      <c r="D258" s="24"/>
    </row>
    <row r="259" spans="1:4" ht="12.75">
      <c r="A259" s="14"/>
      <c r="B259" s="14"/>
      <c r="C259" s="14"/>
      <c r="D259" s="24"/>
    </row>
    <row r="260" spans="1:4" ht="12.75">
      <c r="A260" s="14"/>
      <c r="B260" s="14"/>
      <c r="C260" s="14"/>
      <c r="D260" s="24"/>
    </row>
    <row r="261" spans="1:4" ht="12.75">
      <c r="A261" s="14"/>
      <c r="B261" s="14"/>
      <c r="C261" s="14"/>
      <c r="D261" s="24"/>
    </row>
    <row r="262" spans="1:4" ht="12.75">
      <c r="A262" s="14"/>
      <c r="B262" s="14"/>
      <c r="C262" s="14"/>
      <c r="D262" s="24"/>
    </row>
    <row r="263" spans="1:4" ht="12.75">
      <c r="A263" s="14"/>
      <c r="B263" s="14"/>
      <c r="C263" s="14"/>
      <c r="D263" s="24"/>
    </row>
    <row r="264" spans="1:4" ht="12.75">
      <c r="A264" s="14"/>
      <c r="B264" s="14"/>
      <c r="C264" s="14"/>
      <c r="D264" s="24"/>
    </row>
    <row r="265" spans="1:4" ht="12.75">
      <c r="A265" s="14"/>
      <c r="B265" s="14"/>
      <c r="C265" s="14"/>
      <c r="D265" s="24"/>
    </row>
    <row r="266" spans="1:4" ht="12.75">
      <c r="A266" s="14"/>
      <c r="B266" s="14"/>
      <c r="C266" s="14"/>
      <c r="D266" s="24"/>
    </row>
    <row r="267" spans="1:4" ht="12.75">
      <c r="A267" s="14"/>
      <c r="B267" s="14"/>
      <c r="C267" s="14"/>
      <c r="D267" s="24"/>
    </row>
    <row r="268" spans="1:4" ht="12.75">
      <c r="A268" s="14"/>
      <c r="B268" s="14"/>
      <c r="C268" s="14"/>
      <c r="D268" s="24"/>
    </row>
    <row r="269" spans="1:4" ht="12.75">
      <c r="A269" s="14"/>
      <c r="B269" s="14"/>
      <c r="C269" s="14"/>
      <c r="D269" s="24"/>
    </row>
    <row r="270" spans="1:4" ht="12.75">
      <c r="A270" s="14"/>
      <c r="B270" s="14"/>
      <c r="C270" s="14"/>
      <c r="D270" s="24"/>
    </row>
    <row r="271" spans="1:4" ht="12.75">
      <c r="A271" s="14"/>
      <c r="B271" s="14"/>
      <c r="C271" s="14"/>
      <c r="D271" s="24"/>
    </row>
    <row r="272" spans="1:4" ht="12.75">
      <c r="A272" s="14"/>
      <c r="B272" s="14"/>
      <c r="C272" s="14"/>
      <c r="D272" s="24"/>
    </row>
    <row r="273" spans="1:4" ht="12.75">
      <c r="A273" s="14"/>
      <c r="B273" s="14"/>
      <c r="C273" s="14"/>
      <c r="D273" s="24"/>
    </row>
    <row r="274" spans="1:4" ht="12.75">
      <c r="A274" s="14"/>
      <c r="B274" s="14"/>
      <c r="C274" s="14"/>
      <c r="D274" s="24"/>
    </row>
    <row r="275" spans="1:4" ht="12.75">
      <c r="A275" s="14"/>
      <c r="B275" s="14"/>
      <c r="C275" s="14"/>
      <c r="D275" s="24"/>
    </row>
    <row r="276" spans="1:4" ht="12.75">
      <c r="A276" s="14"/>
      <c r="B276" s="14"/>
      <c r="C276" s="14"/>
      <c r="D276" s="24"/>
    </row>
    <row r="277" spans="1:4" ht="12.75">
      <c r="A277" s="14"/>
      <c r="B277" s="14"/>
      <c r="C277" s="14"/>
      <c r="D277" s="24"/>
    </row>
    <row r="278" spans="1:4" ht="12.75">
      <c r="A278" s="14"/>
      <c r="B278" s="14"/>
      <c r="C278" s="14"/>
      <c r="D278" s="24"/>
    </row>
    <row r="279" spans="1:4" ht="12.75">
      <c r="A279" s="14"/>
      <c r="B279" s="14"/>
      <c r="C279" s="14"/>
      <c r="D279" s="24"/>
    </row>
    <row r="280" spans="1:4" ht="12.75">
      <c r="A280" s="14"/>
      <c r="B280" s="14"/>
      <c r="C280" s="14"/>
      <c r="D280" s="24"/>
    </row>
    <row r="281" spans="1:4" ht="12.75">
      <c r="A281" s="14"/>
      <c r="B281" s="14"/>
      <c r="C281" s="14"/>
      <c r="D281" s="24"/>
    </row>
    <row r="282" spans="1:4" ht="12.75">
      <c r="A282" s="14"/>
      <c r="B282" s="14"/>
      <c r="C282" s="14"/>
      <c r="D282" s="24"/>
    </row>
    <row r="283" spans="1:4" ht="12.75">
      <c r="A283" s="14"/>
      <c r="B283" s="14"/>
      <c r="C283" s="14"/>
      <c r="D283" s="24"/>
    </row>
    <row r="284" spans="1:4" ht="12.75">
      <c r="A284" s="14"/>
      <c r="B284" s="14"/>
      <c r="C284" s="14"/>
      <c r="D284" s="24"/>
    </row>
    <row r="285" spans="1:4" ht="12.75">
      <c r="A285" s="14"/>
      <c r="B285" s="14"/>
      <c r="C285" s="14"/>
      <c r="D285" s="24"/>
    </row>
    <row r="286" spans="1:4" ht="12.75">
      <c r="A286" s="14"/>
      <c r="B286" s="14"/>
      <c r="C286" s="14"/>
      <c r="D286" s="24"/>
    </row>
    <row r="287" spans="1:4" ht="12.75">
      <c r="A287" s="14"/>
      <c r="B287" s="14"/>
      <c r="C287" s="14"/>
      <c r="D287" s="24"/>
    </row>
    <row r="288" spans="1:4" ht="12.75">
      <c r="A288" s="14"/>
      <c r="B288" s="14"/>
      <c r="C288" s="14"/>
      <c r="D288" s="24"/>
    </row>
    <row r="289" spans="1:4" ht="12.75">
      <c r="A289" s="14"/>
      <c r="B289" s="14"/>
      <c r="C289" s="14"/>
      <c r="D289" s="24"/>
    </row>
    <row r="290" spans="1:4" ht="12.75">
      <c r="A290" s="14"/>
      <c r="B290" s="14"/>
      <c r="C290" s="14"/>
      <c r="D290" s="24"/>
    </row>
    <row r="291" spans="1:4" ht="12.75">
      <c r="A291" s="14"/>
      <c r="B291" s="14"/>
      <c r="C291" s="14"/>
      <c r="D291" s="24"/>
    </row>
    <row r="292" spans="1:4" ht="12.75">
      <c r="A292" s="14"/>
      <c r="B292" s="14"/>
      <c r="C292" s="14"/>
      <c r="D292" s="24"/>
    </row>
    <row r="293" spans="1:4" ht="12.75">
      <c r="A293" s="14"/>
      <c r="B293" s="14"/>
      <c r="C293" s="14"/>
      <c r="D293" s="24"/>
    </row>
    <row r="294" spans="1:4" ht="12.75">
      <c r="A294" s="14"/>
      <c r="B294" s="14"/>
      <c r="C294" s="14"/>
      <c r="D294" s="24"/>
    </row>
    <row r="295" spans="1:4" ht="12.75">
      <c r="A295" s="14"/>
      <c r="B295" s="14"/>
      <c r="C295" s="14"/>
      <c r="D295" s="24"/>
    </row>
    <row r="296" spans="1:4" ht="12.75">
      <c r="A296" s="14"/>
      <c r="B296" s="14"/>
      <c r="C296" s="14"/>
      <c r="D296" s="24"/>
    </row>
    <row r="297" spans="1:4" ht="12.75">
      <c r="A297" s="14"/>
      <c r="B297" s="14"/>
      <c r="C297" s="14"/>
      <c r="D297" s="24"/>
    </row>
    <row r="298" spans="1:4" ht="12.75">
      <c r="A298" s="14"/>
      <c r="B298" s="14"/>
      <c r="C298" s="14"/>
      <c r="D298" s="24"/>
    </row>
    <row r="299" spans="1:4" ht="12.75">
      <c r="A299" s="14"/>
      <c r="B299" s="14"/>
      <c r="C299" s="14"/>
      <c r="D299" s="24"/>
    </row>
    <row r="300" spans="1:4" ht="12.75">
      <c r="A300" s="14"/>
      <c r="B300" s="14"/>
      <c r="C300" s="14"/>
      <c r="D300" s="24"/>
    </row>
    <row r="301" spans="1:4" ht="12.75">
      <c r="A301" s="14"/>
      <c r="B301" s="14"/>
      <c r="C301" s="14"/>
      <c r="D301" s="24"/>
    </row>
    <row r="302" spans="1:4" ht="12.75">
      <c r="A302" s="14"/>
      <c r="B302" s="14"/>
      <c r="C302" s="14"/>
      <c r="D302" s="24"/>
    </row>
    <row r="303" spans="1:4" ht="12.75">
      <c r="A303" s="14"/>
      <c r="B303" s="14"/>
      <c r="C303" s="14"/>
      <c r="D303" s="24"/>
    </row>
    <row r="304" spans="1:4" ht="12.75">
      <c r="A304" s="14"/>
      <c r="B304" s="14"/>
      <c r="C304" s="14"/>
      <c r="D304" s="24"/>
    </row>
    <row r="305" spans="1:4" ht="12.75">
      <c r="A305" s="14"/>
      <c r="B305" s="14"/>
      <c r="C305" s="14"/>
      <c r="D305" s="24"/>
    </row>
    <row r="306" spans="1:4" ht="12.75">
      <c r="A306" s="14"/>
      <c r="B306" s="14"/>
      <c r="C306" s="14"/>
      <c r="D306" s="24"/>
    </row>
    <row r="307" spans="1:4" ht="12.75">
      <c r="A307" s="14"/>
      <c r="B307" s="14"/>
      <c r="C307" s="14"/>
      <c r="D307" s="24"/>
    </row>
    <row r="308" spans="1:4" ht="12.75">
      <c r="A308" s="14"/>
      <c r="B308" s="14"/>
      <c r="C308" s="14"/>
      <c r="D308" s="24"/>
    </row>
    <row r="309" spans="1:4" ht="12.75">
      <c r="A309" s="14"/>
      <c r="B309" s="14"/>
      <c r="C309" s="14"/>
      <c r="D309" s="24"/>
    </row>
    <row r="310" spans="1:4" ht="12.75">
      <c r="A310" s="14"/>
      <c r="B310" s="14"/>
      <c r="C310" s="14"/>
      <c r="D310" s="24"/>
    </row>
    <row r="311" spans="1:4" ht="12.75">
      <c r="A311" s="14"/>
      <c r="B311" s="14"/>
      <c r="C311" s="14"/>
      <c r="D311" s="24"/>
    </row>
    <row r="312" spans="1:4" ht="12.75">
      <c r="A312" s="14"/>
      <c r="B312" s="14"/>
      <c r="C312" s="14"/>
      <c r="D312" s="24"/>
    </row>
    <row r="313" spans="1:4" ht="12.75">
      <c r="A313" s="14"/>
      <c r="B313" s="14"/>
      <c r="C313" s="14"/>
      <c r="D313" s="24"/>
    </row>
    <row r="314" spans="1:4" ht="12.75">
      <c r="A314" s="14"/>
      <c r="B314" s="14"/>
      <c r="C314" s="14"/>
      <c r="D314" s="24"/>
    </row>
    <row r="315" spans="1:4" ht="12.75">
      <c r="A315" s="14"/>
      <c r="B315" s="14"/>
      <c r="C315" s="14"/>
      <c r="D315" s="24"/>
    </row>
    <row r="316" spans="1:4" ht="12.75">
      <c r="A316" s="14"/>
      <c r="B316" s="14"/>
      <c r="C316" s="14"/>
      <c r="D316" s="24"/>
    </row>
    <row r="317" spans="1:4" ht="12.75">
      <c r="A317" s="14"/>
      <c r="B317" s="14"/>
      <c r="C317" s="14"/>
      <c r="D317" s="24"/>
    </row>
    <row r="318" spans="1:4" ht="12.75">
      <c r="A318" s="14"/>
      <c r="B318" s="14"/>
      <c r="C318" s="14"/>
      <c r="D318" s="24"/>
    </row>
    <row r="319" spans="1:4" ht="12.75">
      <c r="A319" s="14"/>
      <c r="B319" s="14"/>
      <c r="C319" s="14"/>
      <c r="D319" s="24"/>
    </row>
    <row r="320" spans="1:4" ht="12.75">
      <c r="A320" s="14"/>
      <c r="B320" s="14"/>
      <c r="C320" s="14"/>
      <c r="D320" s="24"/>
    </row>
    <row r="321" spans="1:4" ht="12.75">
      <c r="A321" s="14"/>
      <c r="B321" s="14"/>
      <c r="C321" s="14"/>
      <c r="D321" s="24"/>
    </row>
    <row r="322" spans="1:4" ht="12.75">
      <c r="A322" s="14"/>
      <c r="B322" s="14"/>
      <c r="C322" s="14"/>
      <c r="D322" s="24"/>
    </row>
    <row r="323" spans="1:4" ht="12.75">
      <c r="A323" s="14"/>
      <c r="B323" s="14"/>
      <c r="C323" s="14"/>
      <c r="D323" s="24"/>
    </row>
    <row r="324" spans="1:4" ht="12.75">
      <c r="A324" s="14"/>
      <c r="B324" s="14"/>
      <c r="C324" s="14"/>
      <c r="D324" s="24"/>
    </row>
    <row r="325" spans="1:4" ht="12.75">
      <c r="A325" s="14"/>
      <c r="B325" s="14"/>
      <c r="C325" s="14"/>
      <c r="D325" s="24"/>
    </row>
    <row r="326" spans="1:4" ht="12.75">
      <c r="A326" s="14"/>
      <c r="B326" s="14"/>
      <c r="C326" s="14"/>
      <c r="D326" s="24"/>
    </row>
    <row r="327" spans="1:4" ht="12.75">
      <c r="A327" s="14"/>
      <c r="B327" s="14"/>
      <c r="C327" s="14"/>
      <c r="D327" s="24"/>
    </row>
    <row r="328" spans="1:4" ht="12.75">
      <c r="A328" s="14"/>
      <c r="B328" s="14"/>
      <c r="C328" s="14"/>
      <c r="D328" s="24"/>
    </row>
    <row r="329" spans="1:4" ht="12.75">
      <c r="A329" s="14"/>
      <c r="B329" s="14"/>
      <c r="C329" s="14"/>
      <c r="D329" s="24"/>
    </row>
    <row r="330" spans="1:4" ht="12.75">
      <c r="A330" s="14"/>
      <c r="B330" s="14"/>
      <c r="C330" s="14"/>
      <c r="D330" s="24"/>
    </row>
    <row r="331" spans="1:4" ht="12.75">
      <c r="A331" s="14"/>
      <c r="B331" s="14"/>
      <c r="C331" s="14"/>
      <c r="D331" s="24"/>
    </row>
    <row r="332" spans="1:4" ht="12.75">
      <c r="A332" s="14"/>
      <c r="B332" s="14"/>
      <c r="C332" s="14"/>
      <c r="D332" s="24"/>
    </row>
    <row r="333" spans="1:4" ht="12.75">
      <c r="A333" s="14"/>
      <c r="B333" s="14"/>
      <c r="C333" s="14"/>
      <c r="D333" s="24"/>
    </row>
    <row r="334" spans="1:4" ht="12.75">
      <c r="A334" s="14"/>
      <c r="B334" s="14"/>
      <c r="C334" s="14"/>
      <c r="D334" s="24"/>
    </row>
    <row r="335" spans="1:4" ht="12.75">
      <c r="A335" s="14"/>
      <c r="B335" s="14"/>
      <c r="C335" s="14"/>
      <c r="D335" s="24"/>
    </row>
    <row r="336" spans="1:4" ht="12.75">
      <c r="A336" s="14"/>
      <c r="B336" s="14"/>
      <c r="C336" s="14"/>
      <c r="D336" s="24"/>
    </row>
    <row r="337" spans="1:4" ht="12.75">
      <c r="A337" s="14"/>
      <c r="B337" s="14"/>
      <c r="C337" s="14"/>
      <c r="D337" s="24"/>
    </row>
    <row r="338" spans="1:4" ht="12.75">
      <c r="A338" s="14"/>
      <c r="B338" s="14"/>
      <c r="C338" s="14"/>
      <c r="D338" s="24"/>
    </row>
    <row r="339" spans="1:4" ht="12.75">
      <c r="A339" s="14"/>
      <c r="B339" s="14"/>
      <c r="C339" s="14"/>
      <c r="D339" s="24"/>
    </row>
    <row r="340" spans="1:4" ht="12.75">
      <c r="A340" s="14"/>
      <c r="B340" s="14"/>
      <c r="C340" s="14"/>
      <c r="D340" s="24"/>
    </row>
    <row r="341" spans="1:4" ht="12.75">
      <c r="A341" s="14"/>
      <c r="B341" s="14"/>
      <c r="C341" s="14"/>
      <c r="D341" s="24"/>
    </row>
    <row r="342" spans="1:4" ht="12.75">
      <c r="A342" s="14"/>
      <c r="B342" s="14"/>
      <c r="C342" s="14"/>
      <c r="D342" s="24"/>
    </row>
    <row r="343" spans="1:4" ht="12.75">
      <c r="A343" s="14"/>
      <c r="B343" s="14"/>
      <c r="C343" s="14"/>
      <c r="D343" s="24"/>
    </row>
    <row r="344" spans="1:4" ht="12.75">
      <c r="A344" s="14"/>
      <c r="B344" s="14"/>
      <c r="C344" s="14"/>
      <c r="D344" s="24"/>
    </row>
    <row r="345" spans="1:4" ht="12.75">
      <c r="A345" s="14"/>
      <c r="B345" s="14"/>
      <c r="C345" s="14"/>
      <c r="D345" s="24"/>
    </row>
    <row r="346" spans="1:4" ht="12.75">
      <c r="A346" s="14"/>
      <c r="B346" s="14"/>
      <c r="C346" s="14"/>
      <c r="D346" s="24"/>
    </row>
    <row r="347" spans="1:4" ht="12.75">
      <c r="A347" s="14"/>
      <c r="B347" s="14"/>
      <c r="C347" s="14"/>
      <c r="D347" s="24"/>
    </row>
    <row r="348" spans="1:4" ht="12.75">
      <c r="A348" s="14"/>
      <c r="B348" s="14"/>
      <c r="C348" s="14"/>
      <c r="D348" s="24"/>
    </row>
    <row r="349" spans="1:4" ht="12.75">
      <c r="A349" s="14"/>
      <c r="B349" s="14"/>
      <c r="C349" s="14"/>
      <c r="D349" s="24"/>
    </row>
    <row r="350" spans="1:4" ht="12.75">
      <c r="A350" s="14"/>
      <c r="B350" s="14"/>
      <c r="C350" s="14"/>
      <c r="D350" s="24"/>
    </row>
    <row r="351" spans="1:4" ht="12.75">
      <c r="A351" s="14"/>
      <c r="B351" s="14"/>
      <c r="C351" s="14"/>
      <c r="D351" s="24"/>
    </row>
    <row r="352" spans="1:4" ht="12.75">
      <c r="A352" s="14"/>
      <c r="B352" s="14"/>
      <c r="C352" s="14"/>
      <c r="D352" s="24"/>
    </row>
    <row r="353" spans="1:4" ht="12.75">
      <c r="A353" s="14"/>
      <c r="B353" s="14"/>
      <c r="C353" s="14"/>
      <c r="D353" s="24"/>
    </row>
    <row r="354" spans="1:4" ht="12.75">
      <c r="A354" s="14"/>
      <c r="B354" s="14"/>
      <c r="C354" s="14"/>
      <c r="D354" s="24"/>
    </row>
    <row r="355" spans="1:4" ht="12.75">
      <c r="A355" s="14"/>
      <c r="B355" s="14"/>
      <c r="C355" s="14"/>
      <c r="D355" s="24"/>
    </row>
    <row r="356" spans="1:4" ht="12.75">
      <c r="A356" s="14"/>
      <c r="B356" s="14"/>
      <c r="C356" s="14"/>
      <c r="D356" s="24"/>
    </row>
    <row r="357" spans="1:4" ht="12.75">
      <c r="A357" s="14"/>
      <c r="B357" s="14"/>
      <c r="C357" s="14"/>
      <c r="D357" s="24"/>
    </row>
    <row r="358" spans="1:4" ht="12.75">
      <c r="A358" s="14"/>
      <c r="B358" s="14"/>
      <c r="C358" s="14"/>
      <c r="D358" s="24"/>
    </row>
    <row r="359" spans="1:4" ht="12.75">
      <c r="A359" s="14"/>
      <c r="B359" s="14"/>
      <c r="C359" s="14"/>
      <c r="D359" s="24"/>
    </row>
    <row r="360" spans="1:4" ht="12.75">
      <c r="A360" s="14"/>
      <c r="B360" s="14"/>
      <c r="C360" s="14"/>
      <c r="D360" s="24"/>
    </row>
    <row r="361" spans="1:4" ht="12.75">
      <c r="A361" s="14"/>
      <c r="B361" s="14"/>
      <c r="C361" s="14"/>
      <c r="D361" s="24"/>
    </row>
    <row r="362" spans="1:4" ht="12.75">
      <c r="A362" s="14"/>
      <c r="B362" s="14"/>
      <c r="C362" s="14"/>
      <c r="D362" s="24"/>
    </row>
    <row r="363" spans="1:4" ht="12.75">
      <c r="A363" s="14"/>
      <c r="B363" s="14"/>
      <c r="C363" s="14"/>
      <c r="D363" s="24"/>
    </row>
    <row r="364" spans="1:4" ht="12.75">
      <c r="A364" s="14"/>
      <c r="B364" s="14"/>
      <c r="C364" s="14"/>
      <c r="D364" s="24"/>
    </row>
    <row r="365" spans="1:4" ht="12.75">
      <c r="A365" s="14"/>
      <c r="B365" s="14"/>
      <c r="C365" s="14"/>
      <c r="D365" s="24"/>
    </row>
    <row r="366" spans="1:4" ht="12.75">
      <c r="A366" s="14"/>
      <c r="B366" s="14"/>
      <c r="C366" s="14"/>
      <c r="D366" s="24"/>
    </row>
    <row r="367" spans="1:4" ht="12.75">
      <c r="A367" s="14"/>
      <c r="B367" s="14"/>
      <c r="C367" s="14"/>
      <c r="D367" s="24"/>
    </row>
    <row r="368" spans="1:4" ht="12.75">
      <c r="A368" s="14"/>
      <c r="B368" s="14"/>
      <c r="C368" s="14"/>
      <c r="D368" s="24"/>
    </row>
    <row r="369" spans="1:4" ht="12.75">
      <c r="A369" s="14"/>
      <c r="B369" s="14"/>
      <c r="C369" s="14"/>
      <c r="D369" s="24"/>
    </row>
    <row r="370" spans="1:4" ht="12.75">
      <c r="A370" s="14"/>
      <c r="B370" s="14"/>
      <c r="C370" s="14"/>
      <c r="D370" s="24"/>
    </row>
    <row r="371" spans="1:4" ht="12.75">
      <c r="A371" s="14"/>
      <c r="B371" s="14"/>
      <c r="C371" s="14"/>
      <c r="D371" s="24"/>
    </row>
    <row r="372" spans="1:4" ht="12.75">
      <c r="A372" s="14"/>
      <c r="B372" s="14"/>
      <c r="C372" s="14"/>
      <c r="D372" s="24"/>
    </row>
    <row r="373" spans="1:4" ht="12.75">
      <c r="A373" s="14"/>
      <c r="B373" s="14"/>
      <c r="C373" s="14"/>
      <c r="D373" s="24"/>
    </row>
    <row r="374" spans="1:4" ht="12.75">
      <c r="A374" s="14"/>
      <c r="B374" s="14"/>
      <c r="C374" s="14"/>
      <c r="D374" s="24"/>
    </row>
    <row r="375" spans="1:4" ht="12.75">
      <c r="A375" s="14"/>
      <c r="B375" s="14"/>
      <c r="C375" s="14"/>
      <c r="D375" s="24"/>
    </row>
    <row r="376" spans="1:4" ht="12.75">
      <c r="A376" s="14"/>
      <c r="B376" s="14"/>
      <c r="C376" s="14"/>
      <c r="D376" s="24"/>
    </row>
    <row r="377" spans="1:4" ht="12.75">
      <c r="A377" s="14"/>
      <c r="B377" s="14"/>
      <c r="C377" s="14"/>
      <c r="D377" s="24"/>
    </row>
    <row r="378" spans="1:4" ht="12.75">
      <c r="A378" s="14"/>
      <c r="B378" s="14"/>
      <c r="C378" s="14"/>
      <c r="D378" s="24"/>
    </row>
    <row r="379" spans="1:4" ht="12.75">
      <c r="A379" s="14"/>
      <c r="B379" s="14"/>
      <c r="C379" s="14"/>
      <c r="D379" s="24"/>
    </row>
    <row r="380" spans="1:4" ht="12.75">
      <c r="A380" s="14"/>
      <c r="B380" s="14"/>
      <c r="C380" s="14"/>
      <c r="D380" s="24"/>
    </row>
    <row r="381" spans="1:4" ht="12.75">
      <c r="A381" s="14"/>
      <c r="B381" s="14"/>
      <c r="C381" s="14"/>
      <c r="D381" s="24"/>
    </row>
    <row r="382" spans="1:4" ht="12.75">
      <c r="A382" s="14"/>
      <c r="B382" s="14"/>
      <c r="C382" s="14"/>
      <c r="D382" s="24"/>
    </row>
    <row r="383" spans="1:4" ht="12.75">
      <c r="A383" s="14"/>
      <c r="B383" s="14"/>
      <c r="C383" s="14"/>
      <c r="D383" s="24"/>
    </row>
    <row r="384" spans="1:4" ht="12.75">
      <c r="A384" s="14"/>
      <c r="B384" s="14"/>
      <c r="C384" s="14"/>
      <c r="D384" s="24"/>
    </row>
    <row r="385" spans="1:4" ht="12.75">
      <c r="A385" s="14"/>
      <c r="B385" s="14"/>
      <c r="C385" s="14"/>
      <c r="D385" s="24"/>
    </row>
    <row r="386" spans="1:4" ht="12.75">
      <c r="A386" s="14"/>
      <c r="B386" s="14"/>
      <c r="C386" s="14"/>
      <c r="D386" s="24"/>
    </row>
    <row r="387" spans="1:4" ht="12.75">
      <c r="A387" s="14"/>
      <c r="B387" s="14"/>
      <c r="C387" s="14"/>
      <c r="D387" s="24"/>
    </row>
    <row r="388" spans="1:4" ht="12.75">
      <c r="A388" s="14"/>
      <c r="B388" s="14"/>
      <c r="C388" s="14"/>
      <c r="D388" s="24"/>
    </row>
    <row r="389" spans="1:4" ht="12.75">
      <c r="A389" s="14"/>
      <c r="B389" s="14"/>
      <c r="C389" s="14"/>
      <c r="D389" s="24"/>
    </row>
    <row r="390" spans="1:4" ht="12.75">
      <c r="A390" s="14"/>
      <c r="B390" s="14"/>
      <c r="C390" s="14"/>
      <c r="D390" s="24"/>
    </row>
    <row r="391" spans="1:4" ht="12.75">
      <c r="A391" s="14"/>
      <c r="B391" s="14"/>
      <c r="C391" s="14"/>
      <c r="D391" s="24"/>
    </row>
    <row r="392" spans="1:4" ht="12.75">
      <c r="A392" s="14"/>
      <c r="B392" s="14"/>
      <c r="C392" s="14"/>
      <c r="D392" s="24"/>
    </row>
    <row r="393" spans="1:4" ht="12.75">
      <c r="A393" s="14"/>
      <c r="B393" s="14"/>
      <c r="C393" s="14"/>
      <c r="D393" s="24"/>
    </row>
    <row r="394" spans="1:4" ht="12.75">
      <c r="A394" s="14"/>
      <c r="B394" s="14"/>
      <c r="C394" s="14"/>
      <c r="D394" s="24"/>
    </row>
    <row r="395" spans="1:4" ht="12.75">
      <c r="A395" s="14"/>
      <c r="B395" s="14"/>
      <c r="C395" s="14"/>
      <c r="D395" s="24"/>
    </row>
    <row r="396" spans="1:4" ht="12.75">
      <c r="A396" s="14"/>
      <c r="B396" s="14"/>
      <c r="C396" s="14"/>
      <c r="D396" s="24"/>
    </row>
    <row r="397" spans="1:4" ht="12.75">
      <c r="A397" s="14"/>
      <c r="B397" s="14"/>
      <c r="C397" s="14"/>
      <c r="D397" s="24"/>
    </row>
    <row r="398" spans="1:4" ht="12.75">
      <c r="A398" s="14"/>
      <c r="B398" s="14"/>
      <c r="C398" s="14"/>
      <c r="D398" s="24"/>
    </row>
    <row r="399" spans="1:4" ht="12.75">
      <c r="A399" s="14"/>
      <c r="B399" s="14"/>
      <c r="C399" s="14"/>
      <c r="D399" s="24"/>
    </row>
    <row r="400" spans="1:4" ht="12.75">
      <c r="A400" s="14"/>
      <c r="B400" s="14"/>
      <c r="C400" s="14"/>
      <c r="D400" s="24"/>
    </row>
    <row r="401" spans="1:4" ht="12.75">
      <c r="A401" s="13"/>
      <c r="C401" s="14"/>
      <c r="D401" s="20"/>
    </row>
    <row r="402" spans="1:4" ht="12.75">
      <c r="A402" s="13"/>
      <c r="C402" s="14"/>
      <c r="D402" s="20"/>
    </row>
    <row r="403" spans="1:4" ht="12.75">
      <c r="A403" s="13"/>
      <c r="C403" s="14"/>
      <c r="D403" s="20"/>
    </row>
    <row r="404" spans="1:4" ht="12.75">
      <c r="A404" s="13"/>
      <c r="C404" s="14"/>
      <c r="D404" s="20"/>
    </row>
    <row r="405" spans="1:4" ht="12.75">
      <c r="A405" s="13"/>
      <c r="C405" s="14"/>
      <c r="D405" s="20"/>
    </row>
    <row r="406" spans="1:4" ht="12.75">
      <c r="A406" s="13"/>
      <c r="C406" s="14"/>
      <c r="D406" s="20"/>
    </row>
    <row r="407" spans="1:4" ht="12.75">
      <c r="A407" s="13"/>
      <c r="C407" s="14"/>
      <c r="D407" s="20"/>
    </row>
    <row r="408" spans="1:4" ht="12.75">
      <c r="A408" s="13"/>
      <c r="C408" s="14"/>
      <c r="D408" s="20"/>
    </row>
    <row r="409" spans="1:4" ht="12.75">
      <c r="A409" s="13"/>
      <c r="C409" s="14"/>
      <c r="D409" s="20"/>
    </row>
    <row r="410" spans="1:4" ht="12.75">
      <c r="A410" s="13"/>
      <c r="C410" s="14"/>
      <c r="D410" s="20"/>
    </row>
    <row r="411" spans="1:4" ht="12.75">
      <c r="A411" s="13"/>
      <c r="C411" s="14"/>
      <c r="D411" s="20"/>
    </row>
    <row r="412" spans="1:4" ht="12.75">
      <c r="A412" s="13"/>
      <c r="C412" s="14"/>
      <c r="D412" s="20"/>
    </row>
    <row r="413" spans="1:4" ht="12.75">
      <c r="A413" s="13"/>
      <c r="C413" s="14"/>
      <c r="D413" s="20"/>
    </row>
    <row r="414" spans="1:4" ht="12.75">
      <c r="A414" s="13"/>
      <c r="C414" s="14"/>
      <c r="D414" s="20"/>
    </row>
    <row r="415" spans="1:4" ht="12.75">
      <c r="A415" s="13"/>
      <c r="C415" s="14"/>
      <c r="D415" s="20"/>
    </row>
    <row r="416" spans="1:4" ht="12.75">
      <c r="A416" s="13"/>
      <c r="C416" s="14"/>
      <c r="D416" s="20"/>
    </row>
    <row r="417" spans="1:4" ht="12.75">
      <c r="A417" s="13"/>
      <c r="C417" s="14"/>
      <c r="D417" s="20"/>
    </row>
    <row r="418" spans="1:4" ht="12.75">
      <c r="A418" s="13"/>
      <c r="C418" s="14"/>
      <c r="D418" s="20"/>
    </row>
    <row r="419" spans="1:4" ht="12.75">
      <c r="A419" s="13"/>
      <c r="C419" s="14"/>
      <c r="D419" s="20"/>
    </row>
    <row r="420" spans="1:4" ht="12.75">
      <c r="A420" s="13"/>
      <c r="C420" s="14"/>
      <c r="D420" s="20"/>
    </row>
    <row r="421" spans="1:4" ht="12.75">
      <c r="A421" s="13"/>
      <c r="C421" s="14"/>
      <c r="D421" s="20"/>
    </row>
    <row r="422" spans="1:4" ht="12.75">
      <c r="A422" s="13"/>
      <c r="C422" s="14"/>
      <c r="D422" s="20"/>
    </row>
    <row r="423" spans="1:4" ht="12.75">
      <c r="A423" s="13"/>
      <c r="C423" s="14"/>
      <c r="D423" s="20"/>
    </row>
    <row r="424" spans="1:4" ht="12.75">
      <c r="A424" s="13"/>
      <c r="C424" s="14"/>
      <c r="D424" s="20"/>
    </row>
    <row r="425" spans="1:4" ht="12.75">
      <c r="A425" s="13"/>
      <c r="C425" s="14"/>
      <c r="D425" s="20"/>
    </row>
    <row r="426" spans="1:4" ht="12.75">
      <c r="A426" s="13"/>
      <c r="C426" s="14"/>
      <c r="D426" s="20"/>
    </row>
    <row r="427" spans="1:4" ht="12.75">
      <c r="A427" s="13"/>
      <c r="C427" s="14"/>
      <c r="D427" s="20"/>
    </row>
    <row r="428" spans="1:4" ht="12.75">
      <c r="A428" s="13"/>
      <c r="C428" s="14"/>
      <c r="D428" s="20"/>
    </row>
    <row r="429" spans="1:4" ht="12.75">
      <c r="A429" s="13"/>
      <c r="C429" s="14"/>
      <c r="D429" s="20"/>
    </row>
    <row r="430" spans="1:4" ht="12.75">
      <c r="A430" s="13"/>
      <c r="C430" s="14"/>
      <c r="D430" s="20"/>
    </row>
    <row r="431" spans="1:4" ht="12.75">
      <c r="A431" s="13"/>
      <c r="C431" s="14"/>
      <c r="D431" s="20"/>
    </row>
    <row r="432" spans="1:4" ht="12.75">
      <c r="A432" s="13"/>
      <c r="C432" s="14"/>
      <c r="D432" s="20"/>
    </row>
    <row r="433" spans="1:4" ht="12.75">
      <c r="A433" s="13"/>
      <c r="C433" s="14"/>
      <c r="D433" s="20"/>
    </row>
    <row r="434" spans="1:4" ht="12.75">
      <c r="A434" s="13"/>
      <c r="C434" s="14"/>
      <c r="D434" s="20"/>
    </row>
    <row r="435" spans="1:4" ht="12.75">
      <c r="A435" s="13"/>
      <c r="C435" s="14"/>
      <c r="D435" s="20"/>
    </row>
    <row r="436" spans="1:4" ht="12.75">
      <c r="A436" s="13"/>
      <c r="C436" s="14"/>
      <c r="D436" s="20"/>
    </row>
    <row r="437" spans="1:4" ht="12.75">
      <c r="A437" s="13"/>
      <c r="C437" s="14"/>
      <c r="D437" s="20"/>
    </row>
    <row r="438" spans="1:4" ht="12.75">
      <c r="A438" s="13"/>
      <c r="C438" s="14"/>
      <c r="D438" s="20"/>
    </row>
    <row r="439" spans="1:4" ht="12.75">
      <c r="A439" s="13"/>
      <c r="C439" s="14"/>
      <c r="D439" s="20"/>
    </row>
    <row r="440" spans="1:4" ht="12.75">
      <c r="A440" s="13"/>
      <c r="C440" s="14"/>
      <c r="D440" s="20"/>
    </row>
    <row r="441" spans="1:4" ht="12.75">
      <c r="A441" s="13"/>
      <c r="C441" s="14"/>
      <c r="D441" s="20"/>
    </row>
    <row r="442" spans="1:4" ht="12.75">
      <c r="A442" s="13"/>
      <c r="C442" s="14"/>
      <c r="D442" s="20"/>
    </row>
    <row r="443" spans="1:4" ht="12.75">
      <c r="A443" s="13"/>
      <c r="C443" s="14"/>
      <c r="D443" s="20"/>
    </row>
    <row r="444" spans="1:4" ht="12.75">
      <c r="A444" s="13"/>
      <c r="C444" s="14"/>
      <c r="D444" s="20"/>
    </row>
    <row r="445" spans="1:4" ht="12.75">
      <c r="A445" s="13"/>
      <c r="C445" s="14"/>
      <c r="D445" s="20"/>
    </row>
    <row r="446" spans="1:4" ht="12.75">
      <c r="A446" s="13"/>
      <c r="C446" s="14"/>
      <c r="D446" s="20"/>
    </row>
    <row r="447" spans="1:4" ht="12.75">
      <c r="A447" s="13"/>
      <c r="C447" s="14"/>
      <c r="D447" s="20"/>
    </row>
    <row r="448" spans="1:4" ht="12.75">
      <c r="A448" s="13"/>
      <c r="C448" s="14"/>
      <c r="D448" s="20"/>
    </row>
    <row r="449" spans="1:4" ht="12.75">
      <c r="A449" s="13"/>
      <c r="C449" s="14"/>
      <c r="D449" s="20"/>
    </row>
    <row r="450" spans="1:4" ht="12.75">
      <c r="A450" s="13"/>
      <c r="C450" s="14"/>
      <c r="D450" s="20"/>
    </row>
    <row r="451" spans="1:4" ht="12.75">
      <c r="A451" s="13"/>
      <c r="C451" s="14"/>
      <c r="D451" s="20"/>
    </row>
    <row r="452" spans="1:4" ht="12.75">
      <c r="A452" s="13"/>
      <c r="C452" s="14"/>
      <c r="D452" s="20"/>
    </row>
    <row r="453" spans="1:4" ht="12.75">
      <c r="A453" s="13"/>
      <c r="C453" s="14"/>
      <c r="D453" s="20"/>
    </row>
    <row r="454" spans="1:4" ht="12.75">
      <c r="A454" s="13"/>
      <c r="C454" s="14"/>
      <c r="D454" s="20"/>
    </row>
    <row r="455" spans="1:4" ht="12.75">
      <c r="A455" s="13"/>
      <c r="C455" s="14"/>
      <c r="D455" s="20"/>
    </row>
    <row r="456" spans="1:4" ht="12.75">
      <c r="A456" s="13"/>
      <c r="C456" s="14"/>
      <c r="D456" s="20"/>
    </row>
    <row r="457" spans="1:4" ht="12.75">
      <c r="A457" s="13"/>
      <c r="C457" s="14"/>
      <c r="D457" s="20"/>
    </row>
    <row r="458" spans="1:4" ht="12.75">
      <c r="A458" s="13"/>
      <c r="C458" s="14"/>
      <c r="D458" s="20"/>
    </row>
    <row r="459" spans="1:4" ht="12.75">
      <c r="A459" s="13"/>
      <c r="C459" s="14"/>
      <c r="D459" s="20"/>
    </row>
    <row r="460" spans="1:4" ht="12.75">
      <c r="A460" s="13"/>
      <c r="C460" s="14"/>
      <c r="D460" s="20"/>
    </row>
    <row r="461" spans="1:4" ht="12.75">
      <c r="A461" s="13"/>
      <c r="C461" s="14"/>
      <c r="D461" s="20"/>
    </row>
    <row r="462" spans="1:4" ht="12.75">
      <c r="A462" s="13"/>
      <c r="C462" s="14"/>
      <c r="D462" s="20"/>
    </row>
    <row r="463" spans="1:4" ht="12.75">
      <c r="A463" s="13"/>
      <c r="C463" s="14"/>
      <c r="D463" s="20"/>
    </row>
    <row r="464" spans="1:4" ht="12.75">
      <c r="A464" s="13"/>
      <c r="C464" s="14"/>
      <c r="D464" s="20"/>
    </row>
    <row r="465" spans="1:4" ht="12.75">
      <c r="A465" s="13"/>
      <c r="C465" s="14"/>
      <c r="D465" s="20"/>
    </row>
    <row r="466" spans="1:4" ht="12.75">
      <c r="A466" s="13"/>
      <c r="C466" s="14"/>
      <c r="D466" s="20"/>
    </row>
    <row r="467" spans="1:4" ht="12.75">
      <c r="A467" s="13"/>
      <c r="C467" s="14"/>
      <c r="D467" s="20"/>
    </row>
    <row r="468" spans="1:4" ht="12.75">
      <c r="A468" s="13"/>
      <c r="C468" s="14"/>
      <c r="D468" s="20"/>
    </row>
    <row r="469" spans="1:4" ht="12.75">
      <c r="A469" s="13"/>
      <c r="C469" s="14"/>
      <c r="D469" s="20"/>
    </row>
    <row r="470" spans="1:4" ht="12.75">
      <c r="A470" s="13"/>
      <c r="C470" s="14"/>
      <c r="D470" s="20"/>
    </row>
    <row r="471" spans="1:4" ht="12.75">
      <c r="A471" s="13"/>
      <c r="C471" s="14"/>
      <c r="D471" s="20"/>
    </row>
    <row r="472" spans="1:4" ht="12.75">
      <c r="A472" s="13"/>
      <c r="C472" s="14"/>
      <c r="D472" s="20"/>
    </row>
    <row r="473" spans="1:4" ht="12.75">
      <c r="A473" s="13"/>
      <c r="C473" s="14"/>
      <c r="D473" s="20"/>
    </row>
    <row r="474" spans="1:4" ht="12.75">
      <c r="A474" s="13"/>
      <c r="C474" s="14"/>
      <c r="D474" s="20"/>
    </row>
    <row r="475" spans="1:4" ht="12.75">
      <c r="A475" s="13"/>
      <c r="C475" s="14"/>
      <c r="D475" s="20"/>
    </row>
    <row r="476" spans="1:4" ht="12.75">
      <c r="A476" s="13"/>
      <c r="C476" s="14"/>
      <c r="D476" s="20"/>
    </row>
    <row r="477" spans="1:4" ht="12.75">
      <c r="A477" s="13"/>
      <c r="C477" s="14"/>
      <c r="D477" s="20"/>
    </row>
    <row r="478" spans="1:4" ht="12.75">
      <c r="A478" s="13"/>
      <c r="C478" s="14"/>
      <c r="D478" s="20"/>
    </row>
    <row r="479" spans="1:4" ht="12.75">
      <c r="A479" s="13"/>
      <c r="C479" s="14"/>
      <c r="D479" s="20"/>
    </row>
    <row r="480" spans="1:4" ht="12.75">
      <c r="A480" s="13"/>
      <c r="C480" s="14"/>
      <c r="D480" s="20"/>
    </row>
    <row r="481" spans="1:4" ht="12.75">
      <c r="A481" s="13"/>
      <c r="C481" s="14"/>
      <c r="D481" s="20"/>
    </row>
    <row r="482" spans="1:4" ht="12.75">
      <c r="A482" s="13"/>
      <c r="C482" s="14"/>
      <c r="D482" s="20"/>
    </row>
    <row r="483" spans="1:4" ht="12.75">
      <c r="A483" s="13"/>
      <c r="C483" s="14"/>
      <c r="D483" s="20"/>
    </row>
    <row r="484" spans="1:4" ht="12.75">
      <c r="A484" s="13"/>
      <c r="C484" s="14"/>
      <c r="D484" s="20"/>
    </row>
    <row r="485" spans="1:4" ht="12.75">
      <c r="A485" s="13"/>
      <c r="C485" s="14"/>
      <c r="D485" s="20"/>
    </row>
    <row r="486" spans="1:4" ht="12.75">
      <c r="A486" s="13"/>
      <c r="C486" s="14"/>
      <c r="D486" s="20"/>
    </row>
    <row r="487" spans="1:4" ht="12.75">
      <c r="A487" s="13"/>
      <c r="C487" s="14"/>
      <c r="D487" s="20"/>
    </row>
    <row r="488" spans="1:4" ht="12.75">
      <c r="A488" s="13"/>
      <c r="C488" s="14"/>
      <c r="D488" s="20"/>
    </row>
    <row r="489" spans="1:4" ht="12.75">
      <c r="A489" s="13"/>
      <c r="C489" s="14"/>
      <c r="D489" s="20"/>
    </row>
    <row r="490" spans="1:4" ht="12.75">
      <c r="A490" s="13"/>
      <c r="C490" s="14"/>
      <c r="D490" s="20"/>
    </row>
    <row r="491" spans="1:4" ht="12.75">
      <c r="A491" s="13"/>
      <c r="C491" s="14"/>
      <c r="D491" s="20"/>
    </row>
    <row r="492" spans="1:4" ht="12.75">
      <c r="A492" s="13"/>
      <c r="C492" s="14"/>
      <c r="D492" s="20"/>
    </row>
    <row r="493" spans="1:4" ht="12.75">
      <c r="A493" s="13"/>
      <c r="C493" s="14"/>
      <c r="D493" s="20"/>
    </row>
    <row r="494" spans="1:4" ht="12.75">
      <c r="A494" s="13"/>
      <c r="C494" s="14"/>
      <c r="D494" s="20"/>
    </row>
    <row r="495" spans="1:4" ht="12.75">
      <c r="A495" s="13"/>
      <c r="C495" s="14"/>
      <c r="D495" s="20"/>
    </row>
    <row r="496" spans="1:4" ht="12.75">
      <c r="A496" s="13"/>
      <c r="C496" s="14"/>
      <c r="D496" s="20"/>
    </row>
    <row r="497" spans="1:4" ht="12.75">
      <c r="A497" s="13"/>
      <c r="C497" s="14"/>
      <c r="D497" s="20"/>
    </row>
    <row r="498" spans="1:4" ht="12.75">
      <c r="A498" s="13"/>
      <c r="C498" s="14"/>
      <c r="D498" s="20"/>
    </row>
    <row r="499" spans="1:4" ht="12.75">
      <c r="A499" s="13"/>
      <c r="C499" s="14"/>
      <c r="D499" s="20"/>
    </row>
    <row r="500" spans="1:4" ht="12.75">
      <c r="A500" s="13"/>
      <c r="C500" s="14"/>
      <c r="D500" s="20"/>
    </row>
    <row r="501" spans="1:4" ht="12.75">
      <c r="A501" s="13"/>
      <c r="C501" s="14"/>
      <c r="D501" s="20"/>
    </row>
    <row r="502" spans="1:4" ht="12.75">
      <c r="A502" s="13"/>
      <c r="C502" s="14"/>
      <c r="D502" s="20"/>
    </row>
    <row r="503" spans="1:4" ht="12.75">
      <c r="A503" s="13"/>
      <c r="C503" s="14"/>
      <c r="D503" s="20"/>
    </row>
    <row r="504" spans="1:4" ht="12.75">
      <c r="A504" s="13"/>
      <c r="C504" s="14"/>
      <c r="D504" s="20"/>
    </row>
    <row r="505" spans="1:4" ht="12.75">
      <c r="A505" s="13"/>
      <c r="C505" s="14"/>
      <c r="D505" s="20"/>
    </row>
    <row r="506" spans="1:4" ht="12.75">
      <c r="A506" s="13"/>
      <c r="C506" s="14"/>
      <c r="D506" s="20"/>
    </row>
    <row r="507" spans="1:4" ht="12.75">
      <c r="A507" s="13"/>
      <c r="C507" s="14"/>
      <c r="D507" s="20"/>
    </row>
    <row r="508" spans="1:4" ht="12.75">
      <c r="A508" s="13"/>
      <c r="C508" s="14"/>
      <c r="D508" s="20"/>
    </row>
    <row r="509" spans="1:4" ht="12.75">
      <c r="A509" s="13"/>
      <c r="C509" s="14"/>
      <c r="D509" s="20"/>
    </row>
    <row r="510" spans="1:4" ht="12.75">
      <c r="A510" s="13"/>
      <c r="C510" s="14"/>
      <c r="D510" s="20"/>
    </row>
    <row r="511" spans="1:4" ht="12.75">
      <c r="A511" s="13"/>
      <c r="C511" s="14"/>
      <c r="D511" s="20"/>
    </row>
    <row r="512" spans="1:4" ht="12.75">
      <c r="A512" s="13"/>
      <c r="C512" s="14"/>
      <c r="D512" s="20"/>
    </row>
    <row r="513" spans="1:4" ht="12.75">
      <c r="A513" s="13"/>
      <c r="C513" s="14"/>
      <c r="D513" s="20"/>
    </row>
    <row r="514" spans="1:4" ht="12.75">
      <c r="A514" s="13"/>
      <c r="C514" s="14"/>
      <c r="D514" s="20"/>
    </row>
    <row r="515" spans="1:4" ht="12.75">
      <c r="A515" s="13"/>
      <c r="C515" s="14"/>
      <c r="D515" s="20"/>
    </row>
    <row r="516" spans="1:4" ht="12.75">
      <c r="A516" s="13"/>
      <c r="C516" s="14"/>
      <c r="D516" s="20"/>
    </row>
    <row r="517" spans="1:4" ht="12.75">
      <c r="A517" s="13"/>
      <c r="C517" s="14"/>
      <c r="D517" s="20"/>
    </row>
    <row r="518" spans="1:4" ht="12.75">
      <c r="A518" s="13"/>
      <c r="C518" s="14"/>
      <c r="D518" s="20"/>
    </row>
    <row r="519" spans="1:4" ht="12.75">
      <c r="A519" s="13"/>
      <c r="C519" s="14"/>
      <c r="D519" s="20"/>
    </row>
    <row r="520" spans="1:4" ht="12.75">
      <c r="A520" s="13"/>
      <c r="C520" s="14"/>
      <c r="D520" s="20"/>
    </row>
    <row r="521" spans="1:4" ht="12.75">
      <c r="A521" s="13"/>
      <c r="C521" s="14"/>
      <c r="D521" s="20"/>
    </row>
    <row r="522" spans="1:4" ht="12.75">
      <c r="A522" s="13"/>
      <c r="C522" s="14"/>
      <c r="D522" s="20"/>
    </row>
    <row r="523" spans="1:4" ht="12.75">
      <c r="A523" s="13"/>
      <c r="C523" s="14"/>
      <c r="D523" s="20"/>
    </row>
    <row r="524" spans="1:4" ht="12.75">
      <c r="A524" s="13"/>
      <c r="C524" s="14"/>
      <c r="D524" s="20"/>
    </row>
    <row r="525" spans="1:4" ht="12.75">
      <c r="A525" s="13"/>
      <c r="C525" s="14"/>
      <c r="D525" s="20"/>
    </row>
    <row r="526" spans="1:4" ht="12.75">
      <c r="A526" s="13"/>
      <c r="C526" s="14"/>
      <c r="D526" s="20"/>
    </row>
    <row r="527" spans="1:4" ht="12.75">
      <c r="A527" s="13"/>
      <c r="C527" s="14"/>
      <c r="D527" s="20"/>
    </row>
    <row r="528" spans="1:4" ht="12.75">
      <c r="A528" s="13"/>
      <c r="C528" s="14"/>
      <c r="D528" s="20"/>
    </row>
    <row r="529" spans="1:4" ht="12.75">
      <c r="A529" s="13"/>
      <c r="C529" s="14"/>
      <c r="D529" s="20"/>
    </row>
    <row r="530" spans="1:4" ht="12.75">
      <c r="A530" s="13"/>
      <c r="C530" s="14"/>
      <c r="D530" s="20"/>
    </row>
    <row r="531" spans="1:4" ht="12.75">
      <c r="A531" s="13"/>
      <c r="C531" s="14"/>
      <c r="D531" s="20"/>
    </row>
    <row r="532" spans="1:4" ht="12.75">
      <c r="A532" s="13"/>
      <c r="C532" s="14"/>
      <c r="D532" s="20"/>
    </row>
    <row r="533" spans="1:4" ht="12.75">
      <c r="A533" s="13"/>
      <c r="C533" s="14"/>
      <c r="D533" s="20"/>
    </row>
    <row r="534" spans="1:4" ht="12.75">
      <c r="A534" s="13"/>
      <c r="C534" s="14"/>
      <c r="D534" s="20"/>
    </row>
    <row r="535" spans="1:4" ht="12.75">
      <c r="A535" s="13"/>
      <c r="C535" s="14"/>
      <c r="D535" s="20"/>
    </row>
    <row r="536" spans="1:4" ht="12.75">
      <c r="A536" s="13"/>
      <c r="C536" s="14"/>
      <c r="D536" s="20"/>
    </row>
    <row r="537" spans="1:4" ht="12.75">
      <c r="A537" s="13"/>
      <c r="C537" s="14"/>
      <c r="D537" s="20"/>
    </row>
    <row r="538" spans="1:4" ht="12.75">
      <c r="A538" s="13"/>
      <c r="C538" s="14"/>
      <c r="D538" s="20"/>
    </row>
    <row r="539" spans="1:4" ht="12.75">
      <c r="A539" s="13"/>
      <c r="C539" s="14"/>
      <c r="D539" s="20"/>
    </row>
    <row r="540" spans="1:4" ht="12.75">
      <c r="A540" s="13"/>
      <c r="C540" s="14"/>
      <c r="D540" s="20"/>
    </row>
    <row r="541" spans="1:4" ht="12.75">
      <c r="A541" s="13"/>
      <c r="C541" s="14"/>
      <c r="D541" s="20"/>
    </row>
    <row r="542" spans="1:4" ht="12.75">
      <c r="A542" s="13"/>
      <c r="C542" s="14"/>
      <c r="D542" s="20"/>
    </row>
    <row r="543" spans="1:4" ht="12.75">
      <c r="A543" s="13"/>
      <c r="C543" s="14"/>
      <c r="D543" s="20"/>
    </row>
    <row r="544" spans="1:4" ht="12.75">
      <c r="A544" s="13"/>
      <c r="C544" s="14"/>
      <c r="D544" s="20"/>
    </row>
    <row r="545" spans="1:4" ht="12.75">
      <c r="A545" s="13"/>
      <c r="C545" s="14"/>
      <c r="D545" s="20"/>
    </row>
    <row r="546" spans="1:4" ht="12.75">
      <c r="A546" s="13"/>
      <c r="C546" s="14"/>
      <c r="D546" s="20"/>
    </row>
    <row r="547" spans="1:4" ht="12.75">
      <c r="A547" s="13"/>
      <c r="C547" s="14"/>
      <c r="D547" s="20"/>
    </row>
    <row r="548" spans="1:4" ht="12.75">
      <c r="A548" s="13"/>
      <c r="C548" s="14"/>
      <c r="D548" s="20"/>
    </row>
    <row r="549" spans="1:4" ht="12.75">
      <c r="A549" s="13"/>
      <c r="C549" s="14"/>
      <c r="D549" s="20"/>
    </row>
    <row r="550" spans="1:4" ht="12.75">
      <c r="A550" s="13"/>
      <c r="C550" s="14"/>
      <c r="D550" s="20"/>
    </row>
    <row r="551" spans="1:4" ht="12.75">
      <c r="A551" s="13"/>
      <c r="C551" s="14"/>
      <c r="D551" s="20"/>
    </row>
    <row r="552" spans="1:4" ht="12.75">
      <c r="A552" s="13"/>
      <c r="C552" s="14"/>
      <c r="D552" s="20"/>
    </row>
    <row r="553" spans="1:4" ht="12.75">
      <c r="A553" s="13"/>
      <c r="C553" s="14"/>
      <c r="D553" s="20"/>
    </row>
    <row r="554" spans="1:4" ht="12.75">
      <c r="A554" s="13"/>
      <c r="C554" s="14"/>
      <c r="D554" s="20"/>
    </row>
    <row r="555" spans="1:4" ht="12.75">
      <c r="A555" s="13"/>
      <c r="C555" s="14"/>
      <c r="D555" s="20"/>
    </row>
    <row r="556" spans="1:4" ht="12.75">
      <c r="A556" s="13"/>
      <c r="C556" s="14"/>
      <c r="D556" s="20"/>
    </row>
    <row r="557" spans="1:4" ht="12.75">
      <c r="A557" s="13"/>
      <c r="C557" s="14"/>
      <c r="D557" s="20"/>
    </row>
    <row r="558" spans="1:4" ht="12.75">
      <c r="A558" s="13"/>
      <c r="C558" s="14"/>
      <c r="D558" s="20"/>
    </row>
    <row r="559" spans="1:4" ht="12.75">
      <c r="A559" s="13"/>
      <c r="C559" s="14"/>
      <c r="D559" s="20"/>
    </row>
    <row r="560" spans="1:4" ht="12.75">
      <c r="A560" s="13"/>
      <c r="C560" s="14"/>
      <c r="D560" s="20"/>
    </row>
    <row r="561" spans="1:4" ht="12.75">
      <c r="A561" s="13"/>
      <c r="C561" s="14"/>
      <c r="D561" s="20"/>
    </row>
    <row r="562" spans="1:4" ht="12.75">
      <c r="A562" s="13"/>
      <c r="C562" s="14"/>
      <c r="D562" s="20"/>
    </row>
    <row r="563" spans="1:4" ht="12.75">
      <c r="A563" s="13"/>
      <c r="C563" s="14"/>
      <c r="D563" s="20"/>
    </row>
    <row r="564" spans="1:4" ht="12.75">
      <c r="A564" s="13"/>
      <c r="C564" s="14"/>
      <c r="D564" s="20"/>
    </row>
    <row r="565" spans="1:4" ht="12.75">
      <c r="A565" s="13"/>
      <c r="C565" s="14"/>
      <c r="D565" s="20"/>
    </row>
    <row r="566" spans="1:4" ht="12.75">
      <c r="A566" s="13"/>
      <c r="C566" s="14"/>
      <c r="D566" s="20"/>
    </row>
    <row r="567" spans="1:4" ht="12.75">
      <c r="A567" s="13"/>
      <c r="C567" s="14"/>
      <c r="D567" s="20"/>
    </row>
    <row r="568" spans="1:4" ht="12.75">
      <c r="A568" s="13"/>
      <c r="C568" s="14"/>
      <c r="D568" s="20"/>
    </row>
    <row r="569" spans="1:4" ht="12.75">
      <c r="A569" s="13"/>
      <c r="C569" s="14"/>
      <c r="D569" s="20"/>
    </row>
    <row r="570" spans="1:4" ht="12.75">
      <c r="A570" s="13"/>
      <c r="C570" s="14"/>
      <c r="D570" s="20"/>
    </row>
    <row r="571" spans="1:4" ht="12.75">
      <c r="A571" s="13"/>
      <c r="C571" s="14"/>
      <c r="D571" s="20"/>
    </row>
    <row r="572" spans="1:4" ht="12.75">
      <c r="A572" s="13"/>
      <c r="C572" s="14"/>
      <c r="D572" s="20"/>
    </row>
    <row r="573" spans="1:4" ht="12.75">
      <c r="A573" s="13"/>
      <c r="C573" s="14"/>
      <c r="D573" s="20"/>
    </row>
    <row r="574" spans="1:4" ht="12.75">
      <c r="A574" s="13"/>
      <c r="C574" s="14"/>
      <c r="D574" s="20"/>
    </row>
    <row r="575" spans="1:4" ht="12.75">
      <c r="A575" s="13"/>
      <c r="C575" s="14"/>
      <c r="D575" s="20"/>
    </row>
    <row r="576" spans="1:4" ht="12.75">
      <c r="A576" s="13"/>
      <c r="C576" s="14"/>
      <c r="D576" s="20"/>
    </row>
    <row r="577" spans="1:4" ht="12.75">
      <c r="A577" s="13"/>
      <c r="C577" s="14"/>
      <c r="D577" s="20"/>
    </row>
    <row r="578" spans="1:4" ht="12.75">
      <c r="A578" s="13"/>
      <c r="C578" s="14"/>
      <c r="D578" s="20"/>
    </row>
    <row r="579" spans="1:4" ht="12.75">
      <c r="A579" s="13"/>
      <c r="C579" s="14"/>
      <c r="D579" s="20"/>
    </row>
    <row r="580" spans="1:4" ht="12.75">
      <c r="A580" s="13"/>
      <c r="C580" s="14"/>
      <c r="D580" s="20"/>
    </row>
    <row r="581" spans="1:4" ht="12.75">
      <c r="A581" s="13"/>
      <c r="C581" s="14"/>
      <c r="D581" s="20"/>
    </row>
    <row r="582" spans="1:4" ht="12.75">
      <c r="A582" s="13"/>
      <c r="C582" s="14"/>
      <c r="D582" s="20"/>
    </row>
    <row r="583" spans="1:4" ht="12.75">
      <c r="A583" s="13"/>
      <c r="C583" s="14"/>
      <c r="D583" s="20"/>
    </row>
    <row r="584" spans="1:4" ht="12.75">
      <c r="A584" s="13"/>
      <c r="C584" s="14"/>
      <c r="D584" s="20"/>
    </row>
    <row r="585" spans="1:4" ht="12.75">
      <c r="A585" s="13"/>
      <c r="C585" s="14"/>
      <c r="D585" s="20"/>
    </row>
    <row r="586" spans="1:4" ht="12.75">
      <c r="A586" s="13"/>
      <c r="C586" s="14"/>
      <c r="D586" s="20"/>
    </row>
    <row r="587" spans="1:4" ht="12.75">
      <c r="A587" s="13"/>
      <c r="C587" s="14"/>
      <c r="D587" s="20"/>
    </row>
    <row r="588" spans="1:4" ht="12.75">
      <c r="A588" s="13"/>
      <c r="C588" s="14"/>
      <c r="D588" s="20"/>
    </row>
    <row r="589" spans="1:4" ht="12.75">
      <c r="A589" s="13"/>
      <c r="C589" s="14"/>
      <c r="D589" s="20"/>
    </row>
    <row r="590" spans="1:4" ht="12.75">
      <c r="A590" s="13"/>
      <c r="C590" s="14"/>
      <c r="D590" s="20"/>
    </row>
    <row r="591" spans="1:4" ht="12.75">
      <c r="A591" s="13"/>
      <c r="C591" s="14"/>
      <c r="D591" s="20"/>
    </row>
    <row r="592" spans="1:4" ht="12.75">
      <c r="A592" s="13"/>
      <c r="C592" s="14"/>
      <c r="D592" s="20"/>
    </row>
    <row r="593" spans="1:4" ht="12.75">
      <c r="A593" s="13"/>
      <c r="C593" s="14"/>
      <c r="D593" s="20"/>
    </row>
    <row r="594" spans="1:4" ht="12.75">
      <c r="A594" s="13"/>
      <c r="C594" s="14"/>
      <c r="D594" s="20"/>
    </row>
    <row r="595" spans="1:4" ht="12.75">
      <c r="A595" s="13"/>
      <c r="C595" s="14"/>
      <c r="D595" s="20"/>
    </row>
    <row r="596" spans="1:4" ht="12.75">
      <c r="A596" s="13"/>
      <c r="C596" s="14"/>
      <c r="D596" s="20"/>
    </row>
    <row r="597" spans="1:4" ht="12.75">
      <c r="A597" s="13"/>
      <c r="C597" s="14"/>
      <c r="D597" s="20"/>
    </row>
    <row r="598" spans="1:4" ht="12.75">
      <c r="A598" s="13"/>
      <c r="C598" s="14"/>
      <c r="D598" s="20"/>
    </row>
    <row r="599" spans="1:4" ht="12.75">
      <c r="A599" s="13"/>
      <c r="C599" s="14"/>
      <c r="D599" s="20"/>
    </row>
    <row r="600" spans="1:4" ht="12.75">
      <c r="A600" s="13"/>
      <c r="C600" s="14"/>
      <c r="D600" s="20"/>
    </row>
    <row r="601" spans="1:4" ht="12.75">
      <c r="A601" s="13"/>
      <c r="C601" s="14"/>
      <c r="D601" s="20"/>
    </row>
    <row r="602" spans="1:4" ht="12.75">
      <c r="A602" s="13"/>
      <c r="C602" s="14"/>
      <c r="D602" s="20"/>
    </row>
    <row r="603" spans="1:4" ht="12.75">
      <c r="A603" s="13"/>
      <c r="C603" s="14"/>
      <c r="D603" s="20"/>
    </row>
    <row r="604" spans="1:4" ht="12.75">
      <c r="A604" s="13"/>
      <c r="C604" s="14"/>
      <c r="D604" s="20"/>
    </row>
    <row r="605" spans="1:4" ht="12.75">
      <c r="A605" s="13"/>
      <c r="C605" s="14"/>
      <c r="D605" s="20"/>
    </row>
    <row r="606" spans="1:4" ht="12.75">
      <c r="A606" s="13"/>
      <c r="C606" s="14"/>
      <c r="D606" s="20"/>
    </row>
    <row r="607" spans="1:4" ht="12.75">
      <c r="A607" s="13"/>
      <c r="C607" s="14"/>
      <c r="D607" s="20"/>
    </row>
    <row r="608" spans="1:4" ht="12.75">
      <c r="A608" s="13"/>
      <c r="C608" s="14"/>
      <c r="D608" s="20"/>
    </row>
    <row r="609" spans="1:4" ht="12.75">
      <c r="A609" s="13"/>
      <c r="C609" s="14"/>
      <c r="D609" s="20"/>
    </row>
    <row r="610" spans="1:4" ht="12.75">
      <c r="A610" s="13"/>
      <c r="C610" s="14"/>
      <c r="D610" s="20"/>
    </row>
    <row r="611" spans="1:4" ht="12.75">
      <c r="A611" s="13"/>
      <c r="C611" s="14"/>
      <c r="D611" s="20"/>
    </row>
    <row r="612" spans="1:4" ht="12.75">
      <c r="A612" s="13"/>
      <c r="C612" s="14"/>
      <c r="D612" s="20"/>
    </row>
    <row r="613" spans="1:4" ht="12.75">
      <c r="A613" s="13"/>
      <c r="C613" s="14"/>
      <c r="D613" s="20"/>
    </row>
    <row r="614" spans="1:4" ht="12.75">
      <c r="A614" s="13"/>
      <c r="C614" s="14"/>
      <c r="D614" s="20"/>
    </row>
    <row r="615" spans="1:4" ht="12.75">
      <c r="A615" s="13"/>
      <c r="C615" s="14"/>
      <c r="D615" s="20"/>
    </row>
    <row r="616" spans="1:4" ht="12.75">
      <c r="A616" s="13"/>
      <c r="C616" s="14"/>
      <c r="D616" s="20"/>
    </row>
    <row r="617" spans="1:4" ht="12.75">
      <c r="A617" s="13"/>
      <c r="C617" s="14"/>
      <c r="D617" s="20"/>
    </row>
    <row r="618" spans="1:4" ht="12.75">
      <c r="A618" s="13"/>
      <c r="C618" s="14"/>
      <c r="D618" s="20"/>
    </row>
    <row r="619" spans="1:4" ht="12.75">
      <c r="A619" s="13"/>
      <c r="C619" s="14"/>
      <c r="D619" s="20"/>
    </row>
    <row r="620" spans="1:4" ht="12.75">
      <c r="A620" s="13"/>
      <c r="C620" s="14"/>
      <c r="D620" s="20"/>
    </row>
    <row r="621" spans="1:4" ht="12.75">
      <c r="A621" s="13"/>
      <c r="C621" s="14"/>
      <c r="D621" s="20"/>
    </row>
    <row r="622" spans="1:4" ht="12.75">
      <c r="A622" s="13"/>
      <c r="C622" s="14"/>
      <c r="D622" s="20"/>
    </row>
    <row r="623" spans="1:4" ht="12.75">
      <c r="A623" s="13"/>
      <c r="C623" s="14"/>
      <c r="D623" s="20"/>
    </row>
    <row r="624" spans="1:4" ht="12.75">
      <c r="A624" s="13"/>
      <c r="C624" s="14"/>
      <c r="D624" s="20"/>
    </row>
    <row r="625" spans="1:4" ht="12.75">
      <c r="A625" s="13"/>
      <c r="C625" s="14"/>
      <c r="D625" s="20"/>
    </row>
    <row r="626" spans="1:4" ht="12.75">
      <c r="A626" s="13"/>
      <c r="C626" s="14"/>
      <c r="D626" s="20"/>
    </row>
    <row r="627" spans="1:4" ht="12.75">
      <c r="A627" s="13"/>
      <c r="C627" s="14"/>
      <c r="D627" s="20"/>
    </row>
    <row r="628" spans="1:4" ht="12.75">
      <c r="A628" s="13"/>
      <c r="C628" s="14"/>
      <c r="D628" s="20"/>
    </row>
    <row r="629" spans="1:4" ht="12.75">
      <c r="A629" s="13"/>
      <c r="C629" s="14"/>
      <c r="D629" s="20"/>
    </row>
    <row r="630" spans="1:4" ht="12.75">
      <c r="A630" s="13"/>
      <c r="C630" s="14"/>
      <c r="D630" s="20"/>
    </row>
    <row r="631" spans="1:4" ht="12.75">
      <c r="A631" s="13"/>
      <c r="C631" s="14"/>
      <c r="D631" s="20"/>
    </row>
    <row r="632" spans="1:4" ht="12.75">
      <c r="A632" s="13"/>
      <c r="C632" s="14"/>
      <c r="D632" s="20"/>
    </row>
    <row r="633" spans="1:4" ht="12.75">
      <c r="A633" s="13"/>
      <c r="C633" s="14"/>
      <c r="D633" s="20"/>
    </row>
    <row r="634" spans="1:4" ht="12.75">
      <c r="A634" s="13"/>
      <c r="C634" s="14"/>
      <c r="D634" s="20"/>
    </row>
    <row r="635" spans="1:4" ht="12.75">
      <c r="A635" s="13"/>
      <c r="C635" s="14"/>
      <c r="D635" s="20"/>
    </row>
    <row r="636" spans="1:4" ht="12.75">
      <c r="A636" s="13"/>
      <c r="C636" s="14"/>
      <c r="D636" s="20"/>
    </row>
    <row r="637" spans="1:4" ht="12.75">
      <c r="A637" s="13"/>
      <c r="C637" s="14"/>
      <c r="D637" s="20"/>
    </row>
    <row r="638" spans="1:4" ht="12.75">
      <c r="A638" s="13"/>
      <c r="C638" s="14"/>
      <c r="D638" s="20"/>
    </row>
    <row r="639" spans="1:4" ht="12.75">
      <c r="A639" s="13"/>
      <c r="C639" s="14"/>
      <c r="D639" s="20"/>
    </row>
    <row r="640" spans="1:4" ht="12.75">
      <c r="A640" s="13"/>
      <c r="C640" s="14"/>
      <c r="D640" s="20"/>
    </row>
    <row r="641" spans="1:4" ht="12.75">
      <c r="A641" s="13"/>
      <c r="C641" s="14"/>
      <c r="D641" s="20"/>
    </row>
    <row r="642" spans="1:4" ht="12.75">
      <c r="A642" s="13"/>
      <c r="C642" s="14"/>
      <c r="D642" s="20"/>
    </row>
    <row r="643" spans="1:4" ht="12.75">
      <c r="A643" s="13"/>
      <c r="C643" s="14"/>
      <c r="D643" s="20"/>
    </row>
    <row r="644" spans="1:4" ht="12.75">
      <c r="A644" s="13"/>
      <c r="C644" s="14"/>
      <c r="D644" s="20"/>
    </row>
    <row r="645" spans="1:4" ht="12.75">
      <c r="A645" s="13"/>
      <c r="C645" s="14"/>
      <c r="D645" s="20"/>
    </row>
    <row r="646" spans="1:4" ht="12.75">
      <c r="A646" s="13"/>
      <c r="C646" s="14"/>
      <c r="D646" s="20"/>
    </row>
    <row r="647" spans="1:4" ht="12.75">
      <c r="A647" s="13"/>
      <c r="C647" s="14"/>
      <c r="D647" s="20"/>
    </row>
    <row r="648" spans="1:4" ht="12.75">
      <c r="A648" s="13"/>
      <c r="C648" s="14"/>
      <c r="D648" s="20"/>
    </row>
    <row r="649" spans="1:4" ht="12.75">
      <c r="A649" s="13"/>
      <c r="C649" s="14"/>
      <c r="D649" s="20"/>
    </row>
    <row r="650" spans="1:4" ht="12.75">
      <c r="A650" s="13"/>
      <c r="C650" s="14"/>
      <c r="D650" s="20"/>
    </row>
    <row r="651" spans="1:4" ht="12.75">
      <c r="A651" s="13"/>
      <c r="C651" s="14"/>
      <c r="D651" s="20"/>
    </row>
    <row r="652" spans="1:4" ht="12.75">
      <c r="A652" s="13"/>
      <c r="C652" s="14"/>
      <c r="D652" s="20"/>
    </row>
    <row r="653" spans="1:4" ht="12.75">
      <c r="A653" s="13"/>
      <c r="C653" s="14"/>
      <c r="D653" s="20"/>
    </row>
    <row r="654" spans="1:4" ht="12.75">
      <c r="A654" s="13"/>
      <c r="C654" s="14"/>
      <c r="D654" s="20"/>
    </row>
    <row r="655" spans="1:4" ht="12.75">
      <c r="A655" s="13"/>
      <c r="C655" s="14"/>
      <c r="D655" s="20"/>
    </row>
    <row r="656" spans="1:4" ht="12.75">
      <c r="A656" s="13"/>
      <c r="C656" s="14"/>
      <c r="D656" s="20"/>
    </row>
    <row r="657" spans="1:4" ht="12.75">
      <c r="A657" s="13"/>
      <c r="C657" s="14"/>
      <c r="D657" s="20"/>
    </row>
    <row r="658" spans="1:4" ht="12.75">
      <c r="A658" s="13"/>
      <c r="C658" s="14"/>
      <c r="D658" s="20"/>
    </row>
    <row r="659" spans="1:4" ht="12.75">
      <c r="A659" s="13"/>
      <c r="C659" s="14"/>
      <c r="D659" s="20"/>
    </row>
    <row r="660" spans="1:4" ht="12.75">
      <c r="A660" s="13"/>
      <c r="C660" s="14"/>
      <c r="D660" s="20"/>
    </row>
    <row r="661" spans="1:4" ht="12.75">
      <c r="A661" s="13"/>
      <c r="C661" s="14"/>
      <c r="D661" s="20"/>
    </row>
    <row r="662" spans="1:4" ht="12.75">
      <c r="A662" s="13"/>
      <c r="C662" s="14"/>
      <c r="D662" s="20"/>
    </row>
    <row r="663" spans="1:4" ht="12.75">
      <c r="A663" s="13"/>
      <c r="C663" s="14"/>
      <c r="D663" s="20"/>
    </row>
    <row r="664" spans="1:4" ht="12.75">
      <c r="A664" s="13"/>
      <c r="C664" s="14"/>
      <c r="D664" s="20"/>
    </row>
    <row r="665" spans="1:4" ht="12.75">
      <c r="A665" s="13"/>
      <c r="C665" s="14"/>
      <c r="D665" s="20"/>
    </row>
    <row r="666" spans="1:4" ht="12.75">
      <c r="A666" s="13"/>
      <c r="C666" s="14"/>
      <c r="D666" s="20"/>
    </row>
    <row r="667" spans="1:4" ht="12.75">
      <c r="A667" s="13"/>
      <c r="C667" s="14"/>
      <c r="D667" s="20"/>
    </row>
    <row r="668" spans="1:4" ht="12.75">
      <c r="A668" s="13"/>
      <c r="C668" s="14"/>
      <c r="D668" s="20"/>
    </row>
    <row r="669" spans="1:4" ht="12.75">
      <c r="A669" s="13"/>
      <c r="C669" s="14"/>
      <c r="D669" s="20"/>
    </row>
    <row r="670" spans="1:4" ht="12.75">
      <c r="A670" s="13"/>
      <c r="C670" s="14"/>
      <c r="D670" s="20"/>
    </row>
    <row r="671" spans="1:4" ht="12.75">
      <c r="A671" s="13"/>
      <c r="C671" s="14"/>
      <c r="D671" s="20"/>
    </row>
    <row r="672" spans="1:4" ht="12.75">
      <c r="A672" s="13"/>
      <c r="C672" s="14"/>
      <c r="D672" s="20"/>
    </row>
    <row r="673" spans="1:4" ht="12.75">
      <c r="A673" s="13"/>
      <c r="C673" s="14"/>
      <c r="D673" s="20"/>
    </row>
    <row r="674" spans="1:4" ht="12.75">
      <c r="A674" s="13"/>
      <c r="C674" s="14"/>
      <c r="D674" s="20"/>
    </row>
    <row r="675" spans="1:4" ht="12.75">
      <c r="A675" s="13"/>
      <c r="C675" s="14"/>
      <c r="D675" s="20"/>
    </row>
    <row r="676" spans="1:4" ht="12.75">
      <c r="A676" s="13"/>
      <c r="C676" s="14"/>
      <c r="D676" s="20"/>
    </row>
    <row r="677" spans="1:4" ht="12.75">
      <c r="A677" s="13"/>
      <c r="C677" s="14"/>
      <c r="D677" s="20"/>
    </row>
    <row r="678" spans="1:4" ht="12.75">
      <c r="A678" s="13"/>
      <c r="C678" s="14"/>
      <c r="D678" s="20"/>
    </row>
    <row r="679" spans="1:4" ht="12.75">
      <c r="A679" s="13"/>
      <c r="C679" s="14"/>
      <c r="D679" s="20"/>
    </row>
    <row r="680" spans="1:4" ht="12.75">
      <c r="A680" s="13"/>
      <c r="C680" s="14"/>
      <c r="D680" s="20"/>
    </row>
    <row r="681" spans="1:4" ht="12.75">
      <c r="A681" s="13"/>
      <c r="C681" s="14"/>
      <c r="D681" s="20"/>
    </row>
    <row r="682" spans="1:4" ht="12.75">
      <c r="A682" s="13"/>
      <c r="C682" s="14"/>
      <c r="D682" s="20"/>
    </row>
    <row r="683" spans="1:4" ht="12.75">
      <c r="A683" s="13"/>
      <c r="C683" s="14"/>
      <c r="D683" s="20"/>
    </row>
    <row r="684" spans="1:4" ht="12.75">
      <c r="A684" s="13"/>
      <c r="C684" s="14"/>
      <c r="D684" s="20"/>
    </row>
    <row r="685" spans="1:4" ht="12.75">
      <c r="A685" s="13"/>
      <c r="C685" s="14"/>
      <c r="D685" s="20"/>
    </row>
    <row r="686" spans="1:4" ht="12.75">
      <c r="A686" s="13"/>
      <c r="C686" s="14"/>
      <c r="D686" s="20"/>
    </row>
    <row r="687" spans="1:4" ht="12.75">
      <c r="A687" s="13"/>
      <c r="C687" s="14"/>
      <c r="D687" s="20"/>
    </row>
    <row r="688" spans="1:4" ht="12.75">
      <c r="A688" s="13"/>
      <c r="C688" s="14"/>
      <c r="D688" s="20"/>
    </row>
    <row r="689" spans="1:4" ht="12.75">
      <c r="A689" s="13"/>
      <c r="C689" s="14"/>
      <c r="D689" s="20"/>
    </row>
    <row r="690" spans="1:4" ht="12.75">
      <c r="A690" s="13"/>
      <c r="C690" s="14"/>
      <c r="D690" s="20"/>
    </row>
    <row r="691" spans="1:4" ht="12.75">
      <c r="A691" s="13"/>
      <c r="C691" s="14"/>
      <c r="D691" s="20"/>
    </row>
    <row r="692" spans="1:4" ht="12.75">
      <c r="A692" s="13"/>
      <c r="C692" s="14"/>
      <c r="D692" s="20"/>
    </row>
    <row r="693" spans="1:4" ht="12.75">
      <c r="A693" s="13"/>
      <c r="C693" s="14"/>
      <c r="D693" s="20"/>
    </row>
    <row r="694" spans="1:4" ht="12.75">
      <c r="A694" s="13"/>
      <c r="C694" s="14"/>
      <c r="D694" s="20"/>
    </row>
    <row r="695" spans="1:4" ht="12.75">
      <c r="A695" s="13"/>
      <c r="C695" s="14"/>
      <c r="D695" s="20"/>
    </row>
    <row r="696" spans="1:4" ht="12.75">
      <c r="A696" s="13"/>
      <c r="C696" s="14"/>
      <c r="D696" s="20"/>
    </row>
    <row r="697" spans="1:4" ht="12.75">
      <c r="A697" s="13"/>
      <c r="C697" s="14"/>
      <c r="D697" s="20"/>
    </row>
    <row r="698" spans="1:4" ht="12.75">
      <c r="A698" s="13"/>
      <c r="C698" s="14"/>
      <c r="D698" s="20"/>
    </row>
    <row r="699" spans="1:4" ht="12.75">
      <c r="A699" s="13"/>
      <c r="C699" s="14"/>
      <c r="D699" s="20"/>
    </row>
    <row r="700" spans="1:4" ht="12.75">
      <c r="A700" s="13"/>
      <c r="C700" s="14"/>
      <c r="D700" s="20"/>
    </row>
    <row r="701" spans="1:4" ht="12.75">
      <c r="A701" s="13"/>
      <c r="C701" s="14"/>
      <c r="D701" s="20"/>
    </row>
    <row r="702" spans="1:4" ht="12.75">
      <c r="A702" s="13"/>
      <c r="C702" s="14"/>
      <c r="D702" s="20"/>
    </row>
    <row r="703" spans="1:4" ht="12.75">
      <c r="A703" s="13"/>
      <c r="C703" s="14"/>
      <c r="D703" s="20"/>
    </row>
    <row r="704" spans="1:4" ht="12.75">
      <c r="A704" s="13"/>
      <c r="C704" s="14"/>
      <c r="D704" s="20"/>
    </row>
    <row r="705" spans="1:4" ht="12.75">
      <c r="A705" s="13"/>
      <c r="C705" s="14"/>
      <c r="D705" s="20"/>
    </row>
    <row r="706" spans="1:4" ht="12.75">
      <c r="A706" s="13"/>
      <c r="C706" s="14"/>
      <c r="D706" s="20"/>
    </row>
    <row r="707" spans="1:4" ht="12.75">
      <c r="A707" s="13"/>
      <c r="C707" s="14"/>
      <c r="D707" s="20"/>
    </row>
    <row r="708" spans="1:4" ht="12.75">
      <c r="A708" s="13"/>
      <c r="C708" s="14"/>
      <c r="D708" s="20"/>
    </row>
    <row r="709" spans="1:4" ht="12.75">
      <c r="A709" s="13"/>
      <c r="C709" s="14"/>
      <c r="D709" s="20"/>
    </row>
    <row r="710" spans="1:4" ht="12.75">
      <c r="A710" s="13"/>
      <c r="C710" s="14"/>
      <c r="D710" s="20"/>
    </row>
    <row r="711" spans="1:4" ht="12.75">
      <c r="A711" s="13"/>
      <c r="C711" s="14"/>
      <c r="D711" s="20"/>
    </row>
    <row r="712" spans="1:4" ht="12.75">
      <c r="A712" s="13"/>
      <c r="C712" s="14"/>
      <c r="D712" s="20"/>
    </row>
    <row r="713" spans="1:4" ht="12.75">
      <c r="A713" s="13"/>
      <c r="C713" s="14"/>
      <c r="D713" s="20"/>
    </row>
    <row r="714" spans="1:4" ht="12.75">
      <c r="A714" s="13"/>
      <c r="C714" s="14"/>
      <c r="D714" s="20"/>
    </row>
    <row r="715" spans="1:4" ht="12.75">
      <c r="A715" s="13"/>
      <c r="C715" s="14"/>
      <c r="D715" s="20"/>
    </row>
    <row r="716" spans="1:4" ht="12.75">
      <c r="A716" s="13"/>
      <c r="C716" s="14"/>
      <c r="D716" s="20"/>
    </row>
    <row r="717" spans="1:4" ht="12.75">
      <c r="A717" s="13"/>
      <c r="C717" s="14"/>
      <c r="D717" s="20"/>
    </row>
    <row r="718" spans="1:4" ht="12.75">
      <c r="A718" s="13"/>
      <c r="C718" s="14"/>
      <c r="D718" s="20"/>
    </row>
    <row r="719" spans="1:4" ht="12.75">
      <c r="A719" s="13"/>
      <c r="C719" s="14"/>
      <c r="D719" s="20"/>
    </row>
    <row r="720" spans="1:4" ht="12.75">
      <c r="A720" s="13"/>
      <c r="C720" s="14"/>
      <c r="D720" s="20"/>
    </row>
    <row r="721" spans="1:4" ht="12.75">
      <c r="A721" s="13"/>
      <c r="C721" s="14"/>
      <c r="D721" s="20"/>
    </row>
    <row r="722" spans="1:4" ht="12.75">
      <c r="A722" s="13"/>
      <c r="C722" s="14"/>
      <c r="D722" s="20"/>
    </row>
    <row r="723" spans="1:4" ht="12.75">
      <c r="A723" s="13"/>
      <c r="C723" s="14"/>
      <c r="D723" s="20"/>
    </row>
  </sheetData>
  <sheetProtection/>
  <mergeCells count="98">
    <mergeCell ref="A200:C200"/>
    <mergeCell ref="C137:C138"/>
    <mergeCell ref="A46:D46"/>
    <mergeCell ref="A48:C48"/>
    <mergeCell ref="A102:D102"/>
    <mergeCell ref="A104:C104"/>
    <mergeCell ref="A126:D126"/>
    <mergeCell ref="A128:C128"/>
    <mergeCell ref="A142:C142"/>
    <mergeCell ref="C121:C122"/>
    <mergeCell ref="A28:C28"/>
    <mergeCell ref="A154:D154"/>
    <mergeCell ref="C72:C73"/>
    <mergeCell ref="A79:D79"/>
    <mergeCell ref="A83:C83"/>
    <mergeCell ref="C80:C82"/>
    <mergeCell ref="A145:D145"/>
    <mergeCell ref="A150:D150"/>
    <mergeCell ref="A140:D140"/>
    <mergeCell ref="A45:C45"/>
    <mergeCell ref="A3:D3"/>
    <mergeCell ref="A19:C19"/>
    <mergeCell ref="A25:C25"/>
    <mergeCell ref="A33:D33"/>
    <mergeCell ref="A41:D41"/>
    <mergeCell ref="C11:C12"/>
    <mergeCell ref="A31:D31"/>
    <mergeCell ref="C9:C10"/>
    <mergeCell ref="C34:C36"/>
    <mergeCell ref="C17:C18"/>
    <mergeCell ref="A20:D20"/>
    <mergeCell ref="A86:D86"/>
    <mergeCell ref="A93:D93"/>
    <mergeCell ref="A118:C118"/>
    <mergeCell ref="C64:C66"/>
    <mergeCell ref="C74:C75"/>
    <mergeCell ref="A40:C40"/>
    <mergeCell ref="C54:C55"/>
    <mergeCell ref="C56:C58"/>
    <mergeCell ref="A26:D26"/>
    <mergeCell ref="A1:D1"/>
    <mergeCell ref="A203:C203"/>
    <mergeCell ref="C59:C60"/>
    <mergeCell ref="C69:C70"/>
    <mergeCell ref="C96:C97"/>
    <mergeCell ref="C193:C196"/>
    <mergeCell ref="A5:D5"/>
    <mergeCell ref="C6:C8"/>
    <mergeCell ref="C21:C23"/>
    <mergeCell ref="A78:C78"/>
    <mergeCell ref="A109:D109"/>
    <mergeCell ref="C76:C77"/>
    <mergeCell ref="A101:C101"/>
    <mergeCell ref="A125:C125"/>
    <mergeCell ref="C113:C117"/>
    <mergeCell ref="C123:C124"/>
    <mergeCell ref="C89:C91"/>
    <mergeCell ref="A107:D107"/>
    <mergeCell ref="C61:C63"/>
    <mergeCell ref="A149:C149"/>
    <mergeCell ref="A88:D88"/>
    <mergeCell ref="A147:D147"/>
    <mergeCell ref="A119:D119"/>
    <mergeCell ref="A156:C156"/>
    <mergeCell ref="A153:C153"/>
    <mergeCell ref="A135:C135"/>
    <mergeCell ref="C94:C95"/>
    <mergeCell ref="C99:C100"/>
    <mergeCell ref="A136:D136"/>
    <mergeCell ref="A206:C206"/>
    <mergeCell ref="A191:C191"/>
    <mergeCell ref="A172:D172"/>
    <mergeCell ref="A171:C171"/>
    <mergeCell ref="A183:D183"/>
    <mergeCell ref="C185:C190"/>
    <mergeCell ref="A204:C204"/>
    <mergeCell ref="A197:C197"/>
    <mergeCell ref="A205:C205"/>
    <mergeCell ref="A198:D198"/>
    <mergeCell ref="A68:D68"/>
    <mergeCell ref="A53:D53"/>
    <mergeCell ref="A131:D131"/>
    <mergeCell ref="A192:D192"/>
    <mergeCell ref="A181:D181"/>
    <mergeCell ref="C173:C174"/>
    <mergeCell ref="C167:C169"/>
    <mergeCell ref="A175:C175"/>
    <mergeCell ref="A139:C139"/>
    <mergeCell ref="A161:D161"/>
    <mergeCell ref="A176:D176"/>
    <mergeCell ref="A178:C178"/>
    <mergeCell ref="C162:C166"/>
    <mergeCell ref="A159:D159"/>
    <mergeCell ref="C13:C16"/>
    <mergeCell ref="A67:C67"/>
    <mergeCell ref="A133:D133"/>
    <mergeCell ref="A92:C92"/>
    <mergeCell ref="A51:D51"/>
  </mergeCells>
  <printOptions horizontalCentered="1"/>
  <pageMargins left="0.5905511811023623" right="0" top="0.3937007874015748" bottom="0.1968503937007874" header="0.7086614173228347" footer="0.5118110236220472"/>
  <pageSetup fitToHeight="3" fitToWidth="1" horizontalDpi="600" verticalDpi="600" orientation="portrait" paperSize="9" scale="85" r:id="rId2"/>
  <headerFooter alignWithMargins="0">
    <oddFooter>&amp;CStrona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21"/>
  <sheetViews>
    <sheetView view="pageBreakPreview" zoomScale="80" zoomScaleSheetLayoutView="80" zoomScalePageLayoutView="0" workbookViewId="0" topLeftCell="A1">
      <selection activeCell="D13" sqref="A3:D13"/>
    </sheetView>
  </sheetViews>
  <sheetFormatPr defaultColWidth="9.140625" defaultRowHeight="12.75"/>
  <cols>
    <col min="1" max="1" width="5.8515625" style="15" customWidth="1"/>
    <col min="2" max="2" width="63.57421875" style="18" customWidth="1"/>
    <col min="3" max="4" width="20.140625" style="17" customWidth="1"/>
    <col min="5" max="6" width="9.140625" style="18" customWidth="1"/>
    <col min="7" max="7" width="14.421875" style="18" bestFit="1" customWidth="1"/>
    <col min="8" max="16384" width="9.140625" style="18" customWidth="1"/>
  </cols>
  <sheetData>
    <row r="1" spans="1:4" ht="16.5" customHeight="1">
      <c r="A1" s="252" t="s">
        <v>378</v>
      </c>
      <c r="B1" s="252"/>
      <c r="C1" s="252"/>
      <c r="D1" s="252"/>
    </row>
    <row r="2" ht="17.25" thickBot="1">
      <c r="B2" s="16"/>
    </row>
    <row r="3" spans="1:4" ht="25.5">
      <c r="A3" s="194" t="s">
        <v>6</v>
      </c>
      <c r="B3" s="195" t="s">
        <v>5</v>
      </c>
      <c r="C3" s="92" t="s">
        <v>10</v>
      </c>
      <c r="D3" s="93" t="s">
        <v>4</v>
      </c>
    </row>
    <row r="4" spans="1:7" ht="30" customHeight="1">
      <c r="A4" s="94" t="s">
        <v>32</v>
      </c>
      <c r="B4" s="41" t="s">
        <v>58</v>
      </c>
      <c r="C4" s="216">
        <v>633421.5</v>
      </c>
      <c r="D4" s="217">
        <v>0</v>
      </c>
      <c r="G4" s="162"/>
    </row>
    <row r="5" spans="1:4" ht="30" customHeight="1">
      <c r="A5" s="94" t="s">
        <v>62</v>
      </c>
      <c r="B5" s="41" t="s">
        <v>59</v>
      </c>
      <c r="C5" s="218">
        <v>49816.05</v>
      </c>
      <c r="D5" s="217">
        <v>0</v>
      </c>
    </row>
    <row r="6" spans="1:4" s="4" customFormat="1" ht="30" customHeight="1">
      <c r="A6" s="94" t="s">
        <v>63</v>
      </c>
      <c r="B6" s="37" t="s">
        <v>22</v>
      </c>
      <c r="C6" s="219">
        <v>253837.04</v>
      </c>
      <c r="D6" s="220">
        <v>36510.99</v>
      </c>
    </row>
    <row r="7" spans="1:4" s="4" customFormat="1" ht="30" customHeight="1">
      <c r="A7" s="94" t="s">
        <v>64</v>
      </c>
      <c r="B7" s="37" t="s">
        <v>33</v>
      </c>
      <c r="C7" s="28">
        <v>179704.14</v>
      </c>
      <c r="D7" s="220">
        <v>15892.5</v>
      </c>
    </row>
    <row r="8" spans="1:4" s="4" customFormat="1" ht="30" customHeight="1">
      <c r="A8" s="94" t="s">
        <v>65</v>
      </c>
      <c r="B8" s="37" t="s">
        <v>110</v>
      </c>
      <c r="C8" s="221">
        <v>547674.76</v>
      </c>
      <c r="D8" s="222">
        <v>151793.94</v>
      </c>
    </row>
    <row r="9" spans="1:4" ht="30" customHeight="1">
      <c r="A9" s="94" t="s">
        <v>66</v>
      </c>
      <c r="B9" s="37" t="s">
        <v>119</v>
      </c>
      <c r="C9" s="216">
        <v>106730.57</v>
      </c>
      <c r="D9" s="223">
        <v>1892.41</v>
      </c>
    </row>
    <row r="10" spans="1:4" ht="30" customHeight="1">
      <c r="A10" s="94" t="s">
        <v>67</v>
      </c>
      <c r="B10" s="37" t="s">
        <v>48</v>
      </c>
      <c r="C10" s="216">
        <v>93050.63</v>
      </c>
      <c r="D10" s="223">
        <v>112.8</v>
      </c>
    </row>
    <row r="11" spans="1:4" ht="30" customHeight="1">
      <c r="A11" s="94" t="s">
        <v>68</v>
      </c>
      <c r="B11" s="37" t="s">
        <v>60</v>
      </c>
      <c r="C11" s="224">
        <f>200754.03-(47191.4+9498.82+2879)</f>
        <v>141184.81</v>
      </c>
      <c r="D11" s="223">
        <v>0</v>
      </c>
    </row>
    <row r="12" spans="1:4" ht="30" customHeight="1">
      <c r="A12" s="94" t="s">
        <v>69</v>
      </c>
      <c r="B12" s="37" t="s">
        <v>61</v>
      </c>
      <c r="C12" s="204">
        <v>123156</v>
      </c>
      <c r="D12" s="225">
        <v>110816</v>
      </c>
    </row>
    <row r="13" spans="1:4" ht="13.5" thickBot="1">
      <c r="A13" s="286" t="s">
        <v>176</v>
      </c>
      <c r="B13" s="287"/>
      <c r="C13" s="226">
        <f>SUM(C4:C12)</f>
        <v>2128575.5</v>
      </c>
      <c r="D13" s="227">
        <f>SUM(D4:D12)</f>
        <v>317018.64</v>
      </c>
    </row>
    <row r="14" spans="2:4" ht="12.75">
      <c r="B14" s="4"/>
      <c r="C14" s="19"/>
      <c r="D14" s="19"/>
    </row>
    <row r="15" spans="2:4" ht="12.75">
      <c r="B15" s="4"/>
      <c r="C15" s="19"/>
      <c r="D15" s="19"/>
    </row>
    <row r="16" spans="2:4" ht="12.75">
      <c r="B16" s="4"/>
      <c r="C16" s="19"/>
      <c r="D16" s="19"/>
    </row>
    <row r="17" spans="2:4" ht="12.75">
      <c r="B17" s="4"/>
      <c r="C17" s="19"/>
      <c r="D17" s="19"/>
    </row>
    <row r="18" spans="2:4" ht="12.75">
      <c r="B18" s="4"/>
      <c r="C18" s="19"/>
      <c r="D18" s="19"/>
    </row>
    <row r="19" spans="2:4" ht="12.75">
      <c r="B19" s="4"/>
      <c r="C19" s="19"/>
      <c r="D19" s="19"/>
    </row>
    <row r="20" spans="2:4" ht="12.75">
      <c r="B20" s="4"/>
      <c r="C20" s="19"/>
      <c r="D20" s="19"/>
    </row>
    <row r="21" spans="2:4" ht="12.75">
      <c r="B21" s="4"/>
      <c r="C21" s="19"/>
      <c r="D21" s="19"/>
    </row>
  </sheetData>
  <sheetProtection/>
  <mergeCells count="2">
    <mergeCell ref="A13:B13"/>
    <mergeCell ref="A1:D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X26"/>
  <sheetViews>
    <sheetView view="pageBreakPreview" zoomScale="80" zoomScaleNormal="50" zoomScaleSheetLayoutView="80" zoomScalePageLayoutView="0" workbookViewId="0" topLeftCell="A1">
      <selection activeCell="A4" sqref="A4:A6"/>
    </sheetView>
  </sheetViews>
  <sheetFormatPr defaultColWidth="9.140625" defaultRowHeight="12.75"/>
  <cols>
    <col min="1" max="1" width="4.57421875" style="10" customWidth="1"/>
    <col min="2" max="2" width="17.00390625" style="10" customWidth="1"/>
    <col min="3" max="3" width="14.00390625" style="10" customWidth="1"/>
    <col min="4" max="4" width="23.7109375" style="121" customWidth="1"/>
    <col min="5" max="5" width="10.8515625" style="12" customWidth="1"/>
    <col min="6" max="6" width="23.7109375" style="10" customWidth="1"/>
    <col min="7" max="7" width="25.140625" style="10" customWidth="1"/>
    <col min="8" max="8" width="10.421875" style="10" customWidth="1"/>
    <col min="9" max="9" width="11.57421875" style="8" customWidth="1"/>
    <col min="10" max="10" width="7.7109375" style="8" customWidth="1"/>
    <col min="11" max="11" width="12.28125" style="10" customWidth="1"/>
    <col min="12" max="12" width="14.7109375" style="10" customWidth="1"/>
    <col min="13" max="13" width="9.140625" style="10" customWidth="1"/>
    <col min="14" max="14" width="13.8515625" style="10" customWidth="1"/>
    <col min="15" max="15" width="42.28125" style="10" customWidth="1"/>
    <col min="16" max="16" width="14.00390625" style="120" bestFit="1" customWidth="1"/>
    <col min="17" max="17" width="18.421875" style="120" customWidth="1"/>
    <col min="18" max="19" width="15.00390625" style="10" customWidth="1"/>
    <col min="20" max="20" width="9.7109375" style="10" customWidth="1"/>
    <col min="21" max="21" width="8.57421875" style="10" customWidth="1"/>
    <col min="22" max="22" width="7.28125" style="10" customWidth="1"/>
    <col min="23" max="16384" width="9.140625" style="10" customWidth="1"/>
  </cols>
  <sheetData>
    <row r="1" spans="1:22" ht="12.75">
      <c r="A1" s="291" t="s">
        <v>379</v>
      </c>
      <c r="B1" s="291"/>
      <c r="C1" s="291"/>
      <c r="D1" s="291"/>
      <c r="E1" s="291"/>
      <c r="F1" s="291"/>
      <c r="G1" s="291"/>
      <c r="H1" s="291"/>
      <c r="I1" s="291"/>
      <c r="J1" s="291"/>
      <c r="K1" s="291"/>
      <c r="L1" s="291"/>
      <c r="M1" s="291"/>
      <c r="N1" s="291"/>
      <c r="O1" s="291"/>
      <c r="P1" s="291"/>
      <c r="Q1" s="291"/>
      <c r="R1" s="291"/>
      <c r="S1" s="291"/>
      <c r="T1" s="291"/>
      <c r="U1" s="291"/>
      <c r="V1" s="291"/>
    </row>
    <row r="2" spans="1:22" ht="13.5" thickBot="1">
      <c r="A2" s="291"/>
      <c r="B2" s="291"/>
      <c r="C2" s="291"/>
      <c r="D2" s="291"/>
      <c r="E2" s="141"/>
      <c r="F2" s="137"/>
      <c r="G2" s="137"/>
      <c r="H2" s="137"/>
      <c r="I2" s="140"/>
      <c r="J2" s="139"/>
      <c r="K2" s="137"/>
      <c r="L2" s="137"/>
      <c r="M2" s="137"/>
      <c r="N2" s="137"/>
      <c r="O2" s="137"/>
      <c r="P2" s="138"/>
      <c r="Q2" s="138"/>
      <c r="R2" s="137"/>
      <c r="S2" s="137"/>
      <c r="T2" s="137"/>
      <c r="U2" s="137"/>
      <c r="V2" s="137"/>
    </row>
    <row r="3" spans="1:22" ht="28.5" customHeight="1">
      <c r="A3" s="292" t="s">
        <v>318</v>
      </c>
      <c r="B3" s="293"/>
      <c r="C3" s="293"/>
      <c r="D3" s="293"/>
      <c r="E3" s="293"/>
      <c r="F3" s="293"/>
      <c r="G3" s="293"/>
      <c r="H3" s="293"/>
      <c r="I3" s="293"/>
      <c r="J3" s="293"/>
      <c r="K3" s="293"/>
      <c r="L3" s="293"/>
      <c r="M3" s="293"/>
      <c r="N3" s="293"/>
      <c r="O3" s="293"/>
      <c r="P3" s="293"/>
      <c r="Q3" s="293"/>
      <c r="R3" s="293"/>
      <c r="S3" s="293"/>
      <c r="T3" s="293"/>
      <c r="U3" s="293"/>
      <c r="V3" s="294"/>
    </row>
    <row r="4" spans="1:22" ht="18" customHeight="1">
      <c r="A4" s="256" t="s">
        <v>6</v>
      </c>
      <c r="B4" s="247" t="s">
        <v>317</v>
      </c>
      <c r="C4" s="247" t="s">
        <v>316</v>
      </c>
      <c r="D4" s="247" t="s">
        <v>315</v>
      </c>
      <c r="E4" s="247" t="s">
        <v>314</v>
      </c>
      <c r="F4" s="247" t="s">
        <v>313</v>
      </c>
      <c r="G4" s="247" t="s">
        <v>312</v>
      </c>
      <c r="H4" s="247" t="s">
        <v>311</v>
      </c>
      <c r="I4" s="247" t="s">
        <v>310</v>
      </c>
      <c r="J4" s="247" t="s">
        <v>309</v>
      </c>
      <c r="K4" s="247" t="s">
        <v>308</v>
      </c>
      <c r="L4" s="247" t="s">
        <v>307</v>
      </c>
      <c r="M4" s="247" t="s">
        <v>306</v>
      </c>
      <c r="N4" s="247" t="s">
        <v>305</v>
      </c>
      <c r="O4" s="247" t="s">
        <v>304</v>
      </c>
      <c r="P4" s="247"/>
      <c r="Q4" s="290" t="s">
        <v>303</v>
      </c>
      <c r="R4" s="247" t="s">
        <v>302</v>
      </c>
      <c r="S4" s="247"/>
      <c r="T4" s="247" t="s">
        <v>301</v>
      </c>
      <c r="U4" s="247"/>
      <c r="V4" s="262"/>
    </row>
    <row r="5" spans="1:22" ht="18" customHeight="1">
      <c r="A5" s="256"/>
      <c r="B5" s="247"/>
      <c r="C5" s="247"/>
      <c r="D5" s="247"/>
      <c r="E5" s="247"/>
      <c r="F5" s="247"/>
      <c r="G5" s="247"/>
      <c r="H5" s="247"/>
      <c r="I5" s="247"/>
      <c r="J5" s="247"/>
      <c r="K5" s="247"/>
      <c r="L5" s="247"/>
      <c r="M5" s="247"/>
      <c r="N5" s="247"/>
      <c r="O5" s="247"/>
      <c r="P5" s="247"/>
      <c r="Q5" s="290"/>
      <c r="R5" s="247"/>
      <c r="S5" s="247"/>
      <c r="T5" s="247"/>
      <c r="U5" s="247"/>
      <c r="V5" s="262"/>
    </row>
    <row r="6" spans="1:22" ht="42" customHeight="1">
      <c r="A6" s="256"/>
      <c r="B6" s="247"/>
      <c r="C6" s="247"/>
      <c r="D6" s="247"/>
      <c r="E6" s="247"/>
      <c r="F6" s="247"/>
      <c r="G6" s="247"/>
      <c r="H6" s="247"/>
      <c r="I6" s="247"/>
      <c r="J6" s="247"/>
      <c r="K6" s="247"/>
      <c r="L6" s="247"/>
      <c r="M6" s="247"/>
      <c r="N6" s="247"/>
      <c r="O6" s="191" t="s">
        <v>300</v>
      </c>
      <c r="P6" s="136" t="s">
        <v>299</v>
      </c>
      <c r="Q6" s="290"/>
      <c r="R6" s="191" t="s">
        <v>298</v>
      </c>
      <c r="S6" s="191" t="s">
        <v>297</v>
      </c>
      <c r="T6" s="191" t="s">
        <v>296</v>
      </c>
      <c r="U6" s="191" t="s">
        <v>295</v>
      </c>
      <c r="V6" s="193" t="s">
        <v>294</v>
      </c>
    </row>
    <row r="7" spans="1:22" s="8" customFormat="1" ht="24.75" customHeight="1">
      <c r="A7" s="248" t="s">
        <v>267</v>
      </c>
      <c r="B7" s="249"/>
      <c r="C7" s="249"/>
      <c r="D7" s="249"/>
      <c r="E7" s="249"/>
      <c r="F7" s="249"/>
      <c r="G7" s="249"/>
      <c r="H7" s="249"/>
      <c r="I7" s="249"/>
      <c r="J7" s="249"/>
      <c r="K7" s="249"/>
      <c r="L7" s="249"/>
      <c r="M7" s="249"/>
      <c r="N7" s="249"/>
      <c r="O7" s="249"/>
      <c r="P7" s="249"/>
      <c r="Q7" s="249"/>
      <c r="R7" s="249"/>
      <c r="S7" s="249"/>
      <c r="T7" s="249"/>
      <c r="U7" s="249"/>
      <c r="V7" s="250"/>
    </row>
    <row r="8" spans="1:22" s="8" customFormat="1" ht="38.25">
      <c r="A8" s="199" t="s">
        <v>32</v>
      </c>
      <c r="B8" s="129" t="s">
        <v>281</v>
      </c>
      <c r="C8" s="129" t="s">
        <v>466</v>
      </c>
      <c r="D8" s="129" t="s">
        <v>467</v>
      </c>
      <c r="E8" s="129" t="s">
        <v>280</v>
      </c>
      <c r="F8" s="129" t="s">
        <v>273</v>
      </c>
      <c r="G8" s="129" t="s">
        <v>494</v>
      </c>
      <c r="H8" s="129">
        <v>2005</v>
      </c>
      <c r="I8" s="129" t="s">
        <v>468</v>
      </c>
      <c r="J8" s="129">
        <v>42</v>
      </c>
      <c r="K8" s="129" t="s">
        <v>25</v>
      </c>
      <c r="L8" s="129" t="s">
        <v>469</v>
      </c>
      <c r="M8" s="129" t="s">
        <v>103</v>
      </c>
      <c r="N8" s="129" t="s">
        <v>470</v>
      </c>
      <c r="O8" s="129" t="s">
        <v>25</v>
      </c>
      <c r="P8" s="134">
        <v>0</v>
      </c>
      <c r="Q8" s="198">
        <v>18000</v>
      </c>
      <c r="R8" s="128" t="s">
        <v>391</v>
      </c>
      <c r="S8" s="128" t="s">
        <v>392</v>
      </c>
      <c r="T8" s="128" t="s">
        <v>244</v>
      </c>
      <c r="U8" s="128" t="s">
        <v>244</v>
      </c>
      <c r="V8" s="127" t="s">
        <v>244</v>
      </c>
    </row>
    <row r="9" spans="1:22" s="8" customFormat="1" ht="38.25">
      <c r="A9" s="199" t="s">
        <v>62</v>
      </c>
      <c r="B9" s="129" t="s">
        <v>493</v>
      </c>
      <c r="C9" s="129" t="s">
        <v>474</v>
      </c>
      <c r="D9" s="129" t="s">
        <v>475</v>
      </c>
      <c r="E9" s="129" t="s">
        <v>274</v>
      </c>
      <c r="F9" s="129" t="s">
        <v>273</v>
      </c>
      <c r="G9" s="129" t="s">
        <v>497</v>
      </c>
      <c r="H9" s="129">
        <v>2004</v>
      </c>
      <c r="I9" s="129" t="s">
        <v>476</v>
      </c>
      <c r="J9" s="129">
        <v>33</v>
      </c>
      <c r="K9" s="129" t="s">
        <v>25</v>
      </c>
      <c r="L9" s="129" t="s">
        <v>477</v>
      </c>
      <c r="M9" s="129" t="s">
        <v>103</v>
      </c>
      <c r="N9" s="135" t="s">
        <v>478</v>
      </c>
      <c r="O9" s="129" t="s">
        <v>25</v>
      </c>
      <c r="P9" s="134">
        <v>0</v>
      </c>
      <c r="Q9" s="198">
        <v>94100</v>
      </c>
      <c r="R9" s="128" t="s">
        <v>393</v>
      </c>
      <c r="S9" s="128" t="s">
        <v>394</v>
      </c>
      <c r="T9" s="128" t="s">
        <v>244</v>
      </c>
      <c r="U9" s="128" t="s">
        <v>244</v>
      </c>
      <c r="V9" s="127" t="s">
        <v>244</v>
      </c>
    </row>
    <row r="10" spans="1:22" s="8" customFormat="1" ht="38.25">
      <c r="A10" s="199" t="s">
        <v>63</v>
      </c>
      <c r="B10" s="129" t="s">
        <v>279</v>
      </c>
      <c r="C10" s="129" t="s">
        <v>278</v>
      </c>
      <c r="D10" s="129" t="s">
        <v>277</v>
      </c>
      <c r="E10" s="129" t="s">
        <v>276</v>
      </c>
      <c r="F10" s="129" t="s">
        <v>471</v>
      </c>
      <c r="G10" s="129" t="s">
        <v>503</v>
      </c>
      <c r="H10" s="129">
        <v>2013</v>
      </c>
      <c r="I10" s="129" t="s">
        <v>275</v>
      </c>
      <c r="J10" s="129">
        <v>1</v>
      </c>
      <c r="K10" s="129" t="s">
        <v>25</v>
      </c>
      <c r="L10" s="129" t="s">
        <v>472</v>
      </c>
      <c r="M10" s="129" t="s">
        <v>103</v>
      </c>
      <c r="N10" s="135" t="s">
        <v>473</v>
      </c>
      <c r="O10" s="129" t="s">
        <v>354</v>
      </c>
      <c r="P10" s="198">
        <v>23985</v>
      </c>
      <c r="Q10" s="198">
        <f>91600+23985</f>
        <v>115585</v>
      </c>
      <c r="R10" s="128" t="s">
        <v>395</v>
      </c>
      <c r="S10" s="128" t="s">
        <v>396</v>
      </c>
      <c r="T10" s="128" t="s">
        <v>244</v>
      </c>
      <c r="U10" s="128" t="s">
        <v>244</v>
      </c>
      <c r="V10" s="127" t="s">
        <v>244</v>
      </c>
    </row>
    <row r="11" spans="1:24" s="8" customFormat="1" ht="38.25">
      <c r="A11" s="199" t="s">
        <v>64</v>
      </c>
      <c r="B11" s="88" t="s">
        <v>259</v>
      </c>
      <c r="C11" s="88" t="s">
        <v>484</v>
      </c>
      <c r="D11" s="88" t="s">
        <v>258</v>
      </c>
      <c r="E11" s="88" t="s">
        <v>257</v>
      </c>
      <c r="F11" s="88" t="s">
        <v>256</v>
      </c>
      <c r="G11" s="88" t="s">
        <v>249</v>
      </c>
      <c r="H11" s="88">
        <v>2011</v>
      </c>
      <c r="I11" s="88" t="s">
        <v>255</v>
      </c>
      <c r="J11" s="88" t="s">
        <v>249</v>
      </c>
      <c r="K11" s="88" t="s">
        <v>485</v>
      </c>
      <c r="L11" s="88" t="s">
        <v>486</v>
      </c>
      <c r="M11" s="129" t="s">
        <v>103</v>
      </c>
      <c r="N11" s="88" t="s">
        <v>25</v>
      </c>
      <c r="O11" s="88" t="s">
        <v>25</v>
      </c>
      <c r="P11" s="203">
        <v>0</v>
      </c>
      <c r="Q11" s="204">
        <v>17800</v>
      </c>
      <c r="R11" s="201" t="s">
        <v>399</v>
      </c>
      <c r="S11" s="201" t="s">
        <v>400</v>
      </c>
      <c r="T11" s="128" t="s">
        <v>244</v>
      </c>
      <c r="U11" s="128" t="s">
        <v>25</v>
      </c>
      <c r="V11" s="127" t="s">
        <v>244</v>
      </c>
      <c r="W11" s="126"/>
      <c r="X11" s="126"/>
    </row>
    <row r="12" spans="1:24" s="8" customFormat="1" ht="38.25">
      <c r="A12" s="199" t="s">
        <v>65</v>
      </c>
      <c r="B12" s="88" t="s">
        <v>254</v>
      </c>
      <c r="C12" s="88" t="s">
        <v>253</v>
      </c>
      <c r="D12" s="88">
        <v>1842</v>
      </c>
      <c r="E12" s="88" t="s">
        <v>252</v>
      </c>
      <c r="F12" s="88" t="s">
        <v>251</v>
      </c>
      <c r="G12" s="88" t="s">
        <v>249</v>
      </c>
      <c r="H12" s="88">
        <v>1981</v>
      </c>
      <c r="I12" s="88" t="s">
        <v>250</v>
      </c>
      <c r="J12" s="88" t="s">
        <v>249</v>
      </c>
      <c r="K12" s="88" t="s">
        <v>487</v>
      </c>
      <c r="L12" s="88" t="s">
        <v>488</v>
      </c>
      <c r="M12" s="129" t="s">
        <v>103</v>
      </c>
      <c r="N12" s="88" t="s">
        <v>25</v>
      </c>
      <c r="O12" s="88" t="s">
        <v>25</v>
      </c>
      <c r="P12" s="203">
        <v>0</v>
      </c>
      <c r="Q12" s="134">
        <v>0</v>
      </c>
      <c r="R12" s="201" t="s">
        <v>399</v>
      </c>
      <c r="S12" s="201" t="s">
        <v>400</v>
      </c>
      <c r="T12" s="128" t="s">
        <v>244</v>
      </c>
      <c r="U12" s="128" t="s">
        <v>25</v>
      </c>
      <c r="V12" s="127" t="s">
        <v>25</v>
      </c>
      <c r="W12" s="126"/>
      <c r="X12" s="126"/>
    </row>
    <row r="13" spans="1:22" s="8" customFormat="1" ht="38.25">
      <c r="A13" s="199" t="s">
        <v>66</v>
      </c>
      <c r="B13" s="129" t="s">
        <v>460</v>
      </c>
      <c r="C13" s="129" t="s">
        <v>461</v>
      </c>
      <c r="D13" s="129" t="s">
        <v>462</v>
      </c>
      <c r="E13" s="129" t="s">
        <v>283</v>
      </c>
      <c r="F13" s="129" t="s">
        <v>463</v>
      </c>
      <c r="G13" s="129" t="s">
        <v>249</v>
      </c>
      <c r="H13" s="129">
        <v>1996</v>
      </c>
      <c r="I13" s="129" t="s">
        <v>282</v>
      </c>
      <c r="J13" s="129" t="s">
        <v>249</v>
      </c>
      <c r="K13" s="129" t="s">
        <v>464</v>
      </c>
      <c r="L13" s="129" t="s">
        <v>465</v>
      </c>
      <c r="M13" s="129" t="s">
        <v>103</v>
      </c>
      <c r="N13" s="129" t="s">
        <v>25</v>
      </c>
      <c r="O13" s="129" t="s">
        <v>25</v>
      </c>
      <c r="P13" s="134">
        <v>0</v>
      </c>
      <c r="Q13" s="134">
        <v>0</v>
      </c>
      <c r="R13" s="128" t="s">
        <v>397</v>
      </c>
      <c r="S13" s="128" t="s">
        <v>398</v>
      </c>
      <c r="T13" s="128" t="s">
        <v>244</v>
      </c>
      <c r="U13" s="128" t="s">
        <v>25</v>
      </c>
      <c r="V13" s="127" t="s">
        <v>25</v>
      </c>
    </row>
    <row r="14" spans="1:22" s="8" customFormat="1" ht="24.75" customHeight="1">
      <c r="A14" s="248" t="s">
        <v>418</v>
      </c>
      <c r="B14" s="288"/>
      <c r="C14" s="288"/>
      <c r="D14" s="288"/>
      <c r="E14" s="288"/>
      <c r="F14" s="288"/>
      <c r="G14" s="288"/>
      <c r="H14" s="288"/>
      <c r="I14" s="288"/>
      <c r="J14" s="288"/>
      <c r="K14" s="288"/>
      <c r="L14" s="288"/>
      <c r="M14" s="288"/>
      <c r="N14" s="288"/>
      <c r="O14" s="288"/>
      <c r="P14" s="288"/>
      <c r="Q14" s="288"/>
      <c r="R14" s="288"/>
      <c r="S14" s="288"/>
      <c r="T14" s="288"/>
      <c r="U14" s="288"/>
      <c r="V14" s="289"/>
    </row>
    <row r="15" spans="1:22" s="8" customFormat="1" ht="140.25">
      <c r="A15" s="199" t="s">
        <v>67</v>
      </c>
      <c r="B15" s="129" t="s">
        <v>248</v>
      </c>
      <c r="C15" s="129" t="s">
        <v>492</v>
      </c>
      <c r="D15" s="129" t="s">
        <v>247</v>
      </c>
      <c r="E15" s="129" t="s">
        <v>246</v>
      </c>
      <c r="F15" s="129" t="s">
        <v>262</v>
      </c>
      <c r="G15" s="129" t="s">
        <v>500</v>
      </c>
      <c r="H15" s="129">
        <v>2013</v>
      </c>
      <c r="I15" s="129" t="s">
        <v>245</v>
      </c>
      <c r="J15" s="135">
        <v>6</v>
      </c>
      <c r="K15" s="129" t="s">
        <v>25</v>
      </c>
      <c r="L15" s="129">
        <v>15500</v>
      </c>
      <c r="M15" s="129" t="s">
        <v>103</v>
      </c>
      <c r="N15" s="135" t="s">
        <v>491</v>
      </c>
      <c r="O15" s="129" t="s">
        <v>420</v>
      </c>
      <c r="P15" s="134">
        <f>45000+2*4173+2*4536+5998+5616+5600+6206+2*1070+2247+2889+905+1600+1300+1190+2*542+1200+550.8+300+14500+2100</f>
        <v>117843.8</v>
      </c>
      <c r="Q15" s="198">
        <f>248100+117843.8</f>
        <v>365943.8</v>
      </c>
      <c r="R15" s="128" t="s">
        <v>401</v>
      </c>
      <c r="S15" s="128" t="s">
        <v>402</v>
      </c>
      <c r="T15" s="128" t="s">
        <v>244</v>
      </c>
      <c r="U15" s="128" t="s">
        <v>244</v>
      </c>
      <c r="V15" s="127" t="s">
        <v>244</v>
      </c>
    </row>
    <row r="16" spans="1:22" s="8" customFormat="1" ht="50.25" customHeight="1">
      <c r="A16" s="248" t="s">
        <v>419</v>
      </c>
      <c r="B16" s="288"/>
      <c r="C16" s="288"/>
      <c r="D16" s="288"/>
      <c r="E16" s="288"/>
      <c r="F16" s="288"/>
      <c r="G16" s="288"/>
      <c r="H16" s="288"/>
      <c r="I16" s="288"/>
      <c r="J16" s="288"/>
      <c r="K16" s="288"/>
      <c r="L16" s="288"/>
      <c r="M16" s="288"/>
      <c r="N16" s="288"/>
      <c r="O16" s="288"/>
      <c r="P16" s="288"/>
      <c r="Q16" s="288"/>
      <c r="R16" s="288"/>
      <c r="S16" s="288"/>
      <c r="T16" s="288"/>
      <c r="U16" s="288"/>
      <c r="V16" s="289"/>
    </row>
    <row r="17" spans="1:22" s="8" customFormat="1" ht="38.25">
      <c r="A17" s="199" t="s">
        <v>68</v>
      </c>
      <c r="B17" s="129" t="s">
        <v>447</v>
      </c>
      <c r="C17" s="196" t="s">
        <v>448</v>
      </c>
      <c r="D17" s="129">
        <v>18841</v>
      </c>
      <c r="E17" s="129" t="s">
        <v>291</v>
      </c>
      <c r="F17" s="129" t="s">
        <v>262</v>
      </c>
      <c r="G17" s="129" t="s">
        <v>495</v>
      </c>
      <c r="H17" s="129">
        <v>1989</v>
      </c>
      <c r="I17" s="129" t="s">
        <v>449</v>
      </c>
      <c r="J17" s="129">
        <v>4</v>
      </c>
      <c r="K17" s="129" t="s">
        <v>450</v>
      </c>
      <c r="L17" s="129" t="s">
        <v>451</v>
      </c>
      <c r="M17" s="129" t="s">
        <v>103</v>
      </c>
      <c r="N17" s="129" t="s">
        <v>452</v>
      </c>
      <c r="O17" s="129" t="s">
        <v>290</v>
      </c>
      <c r="P17" s="134">
        <f>1259+905+2*3056</f>
        <v>8276</v>
      </c>
      <c r="Q17" s="198">
        <f>8000+8276</f>
        <v>16276</v>
      </c>
      <c r="R17" s="128" t="s">
        <v>403</v>
      </c>
      <c r="S17" s="128" t="s">
        <v>404</v>
      </c>
      <c r="T17" s="128" t="s">
        <v>244</v>
      </c>
      <c r="U17" s="128" t="s">
        <v>244</v>
      </c>
      <c r="V17" s="127" t="s">
        <v>244</v>
      </c>
    </row>
    <row r="18" spans="1:22" s="8" customFormat="1" ht="38.25">
      <c r="A18" s="199" t="s">
        <v>69</v>
      </c>
      <c r="B18" s="129" t="s">
        <v>287</v>
      </c>
      <c r="C18" s="129" t="s">
        <v>456</v>
      </c>
      <c r="D18" s="129" t="s">
        <v>457</v>
      </c>
      <c r="E18" s="129" t="s">
        <v>286</v>
      </c>
      <c r="F18" s="129" t="s">
        <v>285</v>
      </c>
      <c r="G18" s="129" t="s">
        <v>496</v>
      </c>
      <c r="H18" s="129">
        <v>1999</v>
      </c>
      <c r="I18" s="129" t="s">
        <v>458</v>
      </c>
      <c r="J18" s="129">
        <v>5</v>
      </c>
      <c r="K18" s="129" t="s">
        <v>25</v>
      </c>
      <c r="L18" s="129" t="s">
        <v>459</v>
      </c>
      <c r="M18" s="129" t="s">
        <v>103</v>
      </c>
      <c r="N18" s="129" t="s">
        <v>25</v>
      </c>
      <c r="O18" s="129" t="s">
        <v>284</v>
      </c>
      <c r="P18" s="134">
        <v>0</v>
      </c>
      <c r="Q18" s="134">
        <v>0</v>
      </c>
      <c r="R18" s="128" t="s">
        <v>405</v>
      </c>
      <c r="S18" s="128" t="s">
        <v>406</v>
      </c>
      <c r="T18" s="128" t="s">
        <v>244</v>
      </c>
      <c r="U18" s="128" t="s">
        <v>244</v>
      </c>
      <c r="V18" s="127" t="s">
        <v>25</v>
      </c>
    </row>
    <row r="19" spans="1:22" s="8" customFormat="1" ht="37.5" customHeight="1">
      <c r="A19" s="248" t="s">
        <v>415</v>
      </c>
      <c r="B19" s="249"/>
      <c r="C19" s="249"/>
      <c r="D19" s="249"/>
      <c r="E19" s="249"/>
      <c r="F19" s="249"/>
      <c r="G19" s="249"/>
      <c r="H19" s="249"/>
      <c r="I19" s="249"/>
      <c r="J19" s="249"/>
      <c r="K19" s="249"/>
      <c r="L19" s="249"/>
      <c r="M19" s="249"/>
      <c r="N19" s="249"/>
      <c r="O19" s="249"/>
      <c r="P19" s="249"/>
      <c r="Q19" s="249"/>
      <c r="R19" s="249"/>
      <c r="S19" s="249"/>
      <c r="T19" s="249"/>
      <c r="U19" s="249"/>
      <c r="V19" s="250"/>
    </row>
    <row r="20" spans="1:24" s="8" customFormat="1" ht="38.25">
      <c r="A20" s="199" t="s">
        <v>77</v>
      </c>
      <c r="B20" s="88" t="s">
        <v>266</v>
      </c>
      <c r="C20" s="88" t="s">
        <v>265</v>
      </c>
      <c r="D20" s="88" t="s">
        <v>264</v>
      </c>
      <c r="E20" s="88" t="s">
        <v>263</v>
      </c>
      <c r="F20" s="88" t="s">
        <v>262</v>
      </c>
      <c r="G20" s="88" t="s">
        <v>499</v>
      </c>
      <c r="H20" s="88">
        <v>1998</v>
      </c>
      <c r="I20" s="88" t="s">
        <v>261</v>
      </c>
      <c r="J20" s="88">
        <v>8</v>
      </c>
      <c r="K20" s="88" t="s">
        <v>481</v>
      </c>
      <c r="L20" s="88" t="s">
        <v>482</v>
      </c>
      <c r="M20" s="129" t="s">
        <v>103</v>
      </c>
      <c r="N20" s="88" t="s">
        <v>483</v>
      </c>
      <c r="O20" s="135" t="s">
        <v>260</v>
      </c>
      <c r="P20" s="202">
        <v>9701</v>
      </c>
      <c r="Q20" s="204">
        <f>93200+9701</f>
        <v>102901</v>
      </c>
      <c r="R20" s="201" t="s">
        <v>407</v>
      </c>
      <c r="S20" s="201" t="s">
        <v>408</v>
      </c>
      <c r="T20" s="128" t="s">
        <v>244</v>
      </c>
      <c r="U20" s="128" t="s">
        <v>244</v>
      </c>
      <c r="V20" s="127" t="s">
        <v>244</v>
      </c>
      <c r="W20" s="126"/>
      <c r="X20" s="126"/>
    </row>
    <row r="21" spans="1:22" s="8" customFormat="1" ht="37.5" customHeight="1">
      <c r="A21" s="248" t="s">
        <v>416</v>
      </c>
      <c r="B21" s="249"/>
      <c r="C21" s="249"/>
      <c r="D21" s="249"/>
      <c r="E21" s="249"/>
      <c r="F21" s="249"/>
      <c r="G21" s="249"/>
      <c r="H21" s="249"/>
      <c r="I21" s="249"/>
      <c r="J21" s="249"/>
      <c r="K21" s="249"/>
      <c r="L21" s="249"/>
      <c r="M21" s="249"/>
      <c r="N21" s="249"/>
      <c r="O21" s="249"/>
      <c r="P21" s="249"/>
      <c r="Q21" s="249"/>
      <c r="R21" s="249"/>
      <c r="S21" s="249"/>
      <c r="T21" s="249"/>
      <c r="U21" s="249"/>
      <c r="V21" s="250"/>
    </row>
    <row r="22" spans="1:22" s="8" customFormat="1" ht="38.25">
      <c r="A22" s="199" t="s">
        <v>78</v>
      </c>
      <c r="B22" s="131" t="s">
        <v>266</v>
      </c>
      <c r="C22" s="131" t="s">
        <v>272</v>
      </c>
      <c r="D22" s="133" t="s">
        <v>271</v>
      </c>
      <c r="E22" s="131" t="s">
        <v>270</v>
      </c>
      <c r="F22" s="129" t="s">
        <v>269</v>
      </c>
      <c r="G22" s="131" t="s">
        <v>498</v>
      </c>
      <c r="H22" s="131">
        <v>2008</v>
      </c>
      <c r="I22" s="131" t="s">
        <v>268</v>
      </c>
      <c r="J22" s="131">
        <v>9</v>
      </c>
      <c r="K22" s="131" t="s">
        <v>25</v>
      </c>
      <c r="L22" s="131" t="s">
        <v>479</v>
      </c>
      <c r="M22" s="129" t="s">
        <v>103</v>
      </c>
      <c r="N22" s="132" t="s">
        <v>480</v>
      </c>
      <c r="O22" s="130" t="s">
        <v>25</v>
      </c>
      <c r="P22" s="134">
        <v>0</v>
      </c>
      <c r="Q22" s="205">
        <v>22400</v>
      </c>
      <c r="R22" s="128" t="s">
        <v>409</v>
      </c>
      <c r="S22" s="128" t="s">
        <v>410</v>
      </c>
      <c r="T22" s="128" t="s">
        <v>244</v>
      </c>
      <c r="U22" s="128" t="s">
        <v>244</v>
      </c>
      <c r="V22" s="127" t="s">
        <v>244</v>
      </c>
    </row>
    <row r="23" spans="1:22" s="8" customFormat="1" ht="37.5" customHeight="1">
      <c r="A23" s="248" t="s">
        <v>445</v>
      </c>
      <c r="B23" s="249"/>
      <c r="C23" s="249"/>
      <c r="D23" s="249"/>
      <c r="E23" s="249"/>
      <c r="F23" s="249"/>
      <c r="G23" s="249"/>
      <c r="H23" s="249"/>
      <c r="I23" s="249"/>
      <c r="J23" s="249"/>
      <c r="K23" s="249"/>
      <c r="L23" s="249"/>
      <c r="M23" s="249"/>
      <c r="N23" s="249"/>
      <c r="O23" s="249"/>
      <c r="P23" s="249"/>
      <c r="Q23" s="249"/>
      <c r="R23" s="249"/>
      <c r="S23" s="249"/>
      <c r="T23" s="249"/>
      <c r="U23" s="249"/>
      <c r="V23" s="250"/>
    </row>
    <row r="24" spans="1:22" s="8" customFormat="1" ht="38.25">
      <c r="A24" s="199" t="s">
        <v>79</v>
      </c>
      <c r="B24" s="129" t="s">
        <v>443</v>
      </c>
      <c r="C24" s="129" t="s">
        <v>444</v>
      </c>
      <c r="D24" s="129">
        <v>324334</v>
      </c>
      <c r="E24" s="129" t="s">
        <v>293</v>
      </c>
      <c r="F24" s="129" t="s">
        <v>262</v>
      </c>
      <c r="G24" s="129" t="s">
        <v>501</v>
      </c>
      <c r="H24" s="129">
        <v>1980</v>
      </c>
      <c r="I24" s="129" t="s">
        <v>446</v>
      </c>
      <c r="J24" s="129">
        <v>5</v>
      </c>
      <c r="K24" s="129">
        <v>900</v>
      </c>
      <c r="L24" s="129">
        <v>2500</v>
      </c>
      <c r="M24" s="129" t="s">
        <v>103</v>
      </c>
      <c r="N24" s="129" t="s">
        <v>25</v>
      </c>
      <c r="O24" s="129" t="s">
        <v>292</v>
      </c>
      <c r="P24" s="134">
        <v>0</v>
      </c>
      <c r="Q24" s="134">
        <v>0</v>
      </c>
      <c r="R24" s="128" t="s">
        <v>411</v>
      </c>
      <c r="S24" s="128" t="s">
        <v>412</v>
      </c>
      <c r="T24" s="128" t="s">
        <v>244</v>
      </c>
      <c r="U24" s="128" t="s">
        <v>244</v>
      </c>
      <c r="V24" s="127" t="s">
        <v>25</v>
      </c>
    </row>
    <row r="25" spans="1:22" s="8" customFormat="1" ht="37.5" customHeight="1">
      <c r="A25" s="248" t="s">
        <v>417</v>
      </c>
      <c r="B25" s="249"/>
      <c r="C25" s="249"/>
      <c r="D25" s="249"/>
      <c r="E25" s="249"/>
      <c r="F25" s="249"/>
      <c r="G25" s="249"/>
      <c r="H25" s="249"/>
      <c r="I25" s="249"/>
      <c r="J25" s="249"/>
      <c r="K25" s="249"/>
      <c r="L25" s="249"/>
      <c r="M25" s="249"/>
      <c r="N25" s="249"/>
      <c r="O25" s="249"/>
      <c r="P25" s="249"/>
      <c r="Q25" s="249"/>
      <c r="R25" s="249"/>
      <c r="S25" s="249"/>
      <c r="T25" s="249"/>
      <c r="U25" s="249"/>
      <c r="V25" s="250"/>
    </row>
    <row r="26" spans="1:22" s="8" customFormat="1" ht="51.75" thickBot="1">
      <c r="A26" s="200" t="s">
        <v>192</v>
      </c>
      <c r="B26" s="125" t="s">
        <v>453</v>
      </c>
      <c r="C26" s="125" t="s">
        <v>454</v>
      </c>
      <c r="D26" s="125">
        <v>7420216</v>
      </c>
      <c r="E26" s="125" t="s">
        <v>289</v>
      </c>
      <c r="F26" s="125" t="s">
        <v>262</v>
      </c>
      <c r="G26" s="125" t="s">
        <v>502</v>
      </c>
      <c r="H26" s="125">
        <v>1987</v>
      </c>
      <c r="I26" s="125" t="s">
        <v>455</v>
      </c>
      <c r="J26" s="125">
        <v>6</v>
      </c>
      <c r="K26" s="125" t="s">
        <v>25</v>
      </c>
      <c r="L26" s="125">
        <v>10750</v>
      </c>
      <c r="M26" s="125" t="s">
        <v>103</v>
      </c>
      <c r="N26" s="125" t="s">
        <v>490</v>
      </c>
      <c r="O26" s="125" t="s">
        <v>288</v>
      </c>
      <c r="P26" s="124">
        <f>6200+1000+1300+5292+2100+10000+1500</f>
        <v>27392</v>
      </c>
      <c r="Q26" s="206">
        <f>8000+27392</f>
        <v>35392</v>
      </c>
      <c r="R26" s="123" t="s">
        <v>413</v>
      </c>
      <c r="S26" s="123" t="s">
        <v>414</v>
      </c>
      <c r="T26" s="123" t="s">
        <v>244</v>
      </c>
      <c r="U26" s="123" t="s">
        <v>244</v>
      </c>
      <c r="V26" s="122" t="s">
        <v>244</v>
      </c>
    </row>
  </sheetData>
  <sheetProtection/>
  <mergeCells count="28">
    <mergeCell ref="A1:V1"/>
    <mergeCell ref="A2:D2"/>
    <mergeCell ref="A3:V3"/>
    <mergeCell ref="A4:A6"/>
    <mergeCell ref="B4:B6"/>
    <mergeCell ref="C4:C6"/>
    <mergeCell ref="H4:H6"/>
    <mergeCell ref="I4:I6"/>
    <mergeCell ref="J4:J6"/>
    <mergeCell ref="A14:V14"/>
    <mergeCell ref="N4:N6"/>
    <mergeCell ref="O4:P5"/>
    <mergeCell ref="Q4:Q6"/>
    <mergeCell ref="R4:S5"/>
    <mergeCell ref="T4:V5"/>
    <mergeCell ref="K4:K6"/>
    <mergeCell ref="L4:L6"/>
    <mergeCell ref="M4:M6"/>
    <mergeCell ref="A19:V19"/>
    <mergeCell ref="A21:V21"/>
    <mergeCell ref="A23:V23"/>
    <mergeCell ref="A25:V25"/>
    <mergeCell ref="A7:V7"/>
    <mergeCell ref="D4:D6"/>
    <mergeCell ref="E4:E6"/>
    <mergeCell ref="F4:F6"/>
    <mergeCell ref="G4:G6"/>
    <mergeCell ref="A16:V16"/>
  </mergeCells>
  <printOptions horizontalCentered="1"/>
  <pageMargins left="0" right="0" top="0.7874015748031497" bottom="0.3937007874015748" header="0.5118110236220472" footer="0.5118110236220472"/>
  <pageSetup fitToHeight="1" fitToWidth="1" horizontalDpi="600" verticalDpi="600" orientation="landscape" paperSize="8" scale="64" r:id="rId1"/>
</worksheet>
</file>

<file path=xl/worksheets/sheet6.xml><?xml version="1.0" encoding="utf-8"?>
<worksheet xmlns="http://schemas.openxmlformats.org/spreadsheetml/2006/main" xmlns:r="http://schemas.openxmlformats.org/officeDocument/2006/relationships">
  <dimension ref="A1:V7"/>
  <sheetViews>
    <sheetView view="pageBreakPreview" zoomScale="80" zoomScaleNormal="80" zoomScaleSheetLayoutView="80" workbookViewId="0" topLeftCell="A1">
      <selection activeCell="A1" sqref="A1:V1"/>
    </sheetView>
  </sheetViews>
  <sheetFormatPr defaultColWidth="9.140625" defaultRowHeight="12.75"/>
  <cols>
    <col min="1" max="1" width="7.00390625" style="0" customWidth="1"/>
    <col min="2" max="2" width="28.57421875" style="0" customWidth="1"/>
    <col min="3" max="3" width="28.28125" style="0" customWidth="1"/>
    <col min="4" max="4" width="25.8515625" style="0" customWidth="1"/>
    <col min="5" max="5" width="13.421875" style="0" customWidth="1"/>
    <col min="6" max="6" width="16.8515625" style="0" customWidth="1"/>
    <col min="7" max="7" width="19.00390625" style="0" customWidth="1"/>
    <col min="8" max="8" width="32.28125" style="0" customWidth="1"/>
    <col min="9" max="9" width="19.421875" style="0" customWidth="1"/>
    <col min="10" max="10" width="30.57421875" style="0" customWidth="1"/>
  </cols>
  <sheetData>
    <row r="1" spans="1:22" ht="12.75">
      <c r="A1" s="291" t="s">
        <v>380</v>
      </c>
      <c r="B1" s="291"/>
      <c r="C1" s="291"/>
      <c r="D1" s="291"/>
      <c r="E1" s="291"/>
      <c r="F1" s="291"/>
      <c r="G1" s="291"/>
      <c r="H1" s="291"/>
      <c r="I1" s="291"/>
      <c r="J1" s="291"/>
      <c r="K1" s="291"/>
      <c r="L1" s="291"/>
      <c r="M1" s="291"/>
      <c r="N1" s="291"/>
      <c r="O1" s="291"/>
      <c r="P1" s="291"/>
      <c r="Q1" s="291"/>
      <c r="R1" s="291"/>
      <c r="S1" s="291"/>
      <c r="T1" s="291"/>
      <c r="U1" s="291"/>
      <c r="V1" s="291"/>
    </row>
    <row r="2" ht="12.75">
      <c r="J2" s="151"/>
    </row>
    <row r="3" spans="1:10" s="152" customFormat="1" ht="12.75">
      <c r="A3" s="295" t="s">
        <v>347</v>
      </c>
      <c r="B3" s="295"/>
      <c r="C3" s="295"/>
      <c r="D3" s="295"/>
      <c r="E3" s="295"/>
      <c r="F3" s="295"/>
      <c r="G3" s="295"/>
      <c r="H3" s="295"/>
      <c r="I3" s="295"/>
      <c r="J3" s="295"/>
    </row>
    <row r="4" spans="1:10" s="152" customFormat="1" ht="51">
      <c r="A4" s="163" t="s">
        <v>6</v>
      </c>
      <c r="B4" s="164" t="s">
        <v>348</v>
      </c>
      <c r="C4" s="165" t="s">
        <v>349</v>
      </c>
      <c r="D4" s="165" t="s">
        <v>387</v>
      </c>
      <c r="E4" s="165" t="s">
        <v>8</v>
      </c>
      <c r="F4" s="165" t="s">
        <v>350</v>
      </c>
      <c r="G4" s="165" t="s">
        <v>381</v>
      </c>
      <c r="H4" s="165" t="s">
        <v>382</v>
      </c>
      <c r="I4" s="165" t="s">
        <v>383</v>
      </c>
      <c r="J4" s="165" t="s">
        <v>351</v>
      </c>
    </row>
    <row r="5" spans="1:10" s="152" customFormat="1" ht="12.75">
      <c r="A5" s="297" t="s">
        <v>80</v>
      </c>
      <c r="B5" s="297"/>
      <c r="C5" s="297"/>
      <c r="D5" s="297"/>
      <c r="E5" s="297"/>
      <c r="F5" s="297"/>
      <c r="G5" s="297"/>
      <c r="H5" s="297"/>
      <c r="I5" s="297"/>
      <c r="J5" s="297"/>
    </row>
    <row r="6" spans="1:10" s="152" customFormat="1" ht="25.5">
      <c r="A6" s="167" t="s">
        <v>32</v>
      </c>
      <c r="B6" s="167" t="s">
        <v>352</v>
      </c>
      <c r="C6" s="170">
        <v>140918152</v>
      </c>
      <c r="D6" s="168" t="s">
        <v>384</v>
      </c>
      <c r="E6" s="171">
        <v>2018</v>
      </c>
      <c r="F6" s="169" t="s">
        <v>385</v>
      </c>
      <c r="G6" s="172">
        <v>96265.5</v>
      </c>
      <c r="H6" s="169" t="s">
        <v>353</v>
      </c>
      <c r="I6" s="169" t="s">
        <v>103</v>
      </c>
      <c r="J6" s="169" t="s">
        <v>386</v>
      </c>
    </row>
    <row r="7" spans="1:10" s="152" customFormat="1" ht="12.75">
      <c r="A7" s="296" t="s">
        <v>176</v>
      </c>
      <c r="B7" s="296"/>
      <c r="C7" s="296"/>
      <c r="D7" s="296"/>
      <c r="E7" s="296"/>
      <c r="F7" s="296"/>
      <c r="G7" s="166">
        <f>SUM(G6)</f>
        <v>96265.5</v>
      </c>
      <c r="H7" s="166"/>
      <c r="I7" s="166"/>
      <c r="J7" s="166"/>
    </row>
  </sheetData>
  <sheetProtection/>
  <mergeCells count="4">
    <mergeCell ref="A3:J3"/>
    <mergeCell ref="A1:V1"/>
    <mergeCell ref="A7:F7"/>
    <mergeCell ref="A5:J5"/>
  </mergeCells>
  <printOptions/>
  <pageMargins left="0.75" right="0.75" top="1" bottom="1" header="0.5" footer="0.5"/>
  <pageSetup horizontalDpi="600" verticalDpi="600" orientation="landscape" paperSize="9" scale="60" r:id="rId1"/>
  <colBreaks count="1" manualBreakCount="1">
    <brk id="10" max="8" man="1"/>
  </colBreaks>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view="pageBreakPreview" zoomScale="80" zoomScaleSheetLayoutView="80" zoomScalePageLayoutView="0" workbookViewId="0" topLeftCell="A1">
      <selection activeCell="J47" sqref="J47"/>
    </sheetView>
  </sheetViews>
  <sheetFormatPr defaultColWidth="9.140625" defaultRowHeight="12.75"/>
  <cols>
    <col min="1" max="1" width="3.8515625" style="18" bestFit="1" customWidth="1"/>
    <col min="2" max="2" width="37.8515625" style="18" customWidth="1"/>
    <col min="3" max="3" width="36.57421875" style="18" customWidth="1"/>
    <col min="4" max="16384" width="9.140625" style="18" customWidth="1"/>
  </cols>
  <sheetData>
    <row r="1" spans="1:3" ht="12.75">
      <c r="A1" s="301" t="s">
        <v>389</v>
      </c>
      <c r="B1" s="301"/>
      <c r="C1" s="301"/>
    </row>
    <row r="2" spans="1:3" ht="12.75">
      <c r="A2" s="301"/>
      <c r="B2" s="301"/>
      <c r="C2" s="301"/>
    </row>
    <row r="3" spans="1:3" ht="12.75">
      <c r="A3" s="301"/>
      <c r="B3" s="301"/>
      <c r="C3" s="301"/>
    </row>
    <row r="4" ht="13.5" thickBot="1">
      <c r="A4" s="15"/>
    </row>
    <row r="5" spans="1:3" ht="68.25" customHeight="1">
      <c r="A5" s="108" t="s">
        <v>6</v>
      </c>
      <c r="B5" s="109" t="s">
        <v>20</v>
      </c>
      <c r="C5" s="110" t="s">
        <v>390</v>
      </c>
    </row>
    <row r="6" spans="1:3" ht="12.75">
      <c r="A6" s="298" t="s">
        <v>388</v>
      </c>
      <c r="B6" s="299"/>
      <c r="C6" s="300"/>
    </row>
    <row r="7" spans="1:3" ht="12.75">
      <c r="A7" s="112" t="s">
        <v>32</v>
      </c>
      <c r="B7" s="107" t="s">
        <v>85</v>
      </c>
      <c r="C7" s="111" t="s">
        <v>25</v>
      </c>
    </row>
    <row r="8" spans="1:3" ht="12.75">
      <c r="A8" s="298" t="s">
        <v>98</v>
      </c>
      <c r="B8" s="299"/>
      <c r="C8" s="300"/>
    </row>
    <row r="9" spans="1:3" ht="12.75">
      <c r="A9" s="112" t="s">
        <v>32</v>
      </c>
      <c r="B9" s="107" t="s">
        <v>46</v>
      </c>
      <c r="C9" s="111" t="s">
        <v>25</v>
      </c>
    </row>
    <row r="10" spans="1:3" ht="12.75">
      <c r="A10" s="298" t="s">
        <v>99</v>
      </c>
      <c r="B10" s="299"/>
      <c r="C10" s="300"/>
    </row>
    <row r="11" spans="1:3" ht="13.5" thickBot="1">
      <c r="A11" s="113" t="s">
        <v>32</v>
      </c>
      <c r="B11" s="114" t="s">
        <v>46</v>
      </c>
      <c r="C11" s="115" t="s">
        <v>47</v>
      </c>
    </row>
  </sheetData>
  <sheetProtection/>
  <mergeCells count="4">
    <mergeCell ref="A10:C10"/>
    <mergeCell ref="A1:C3"/>
    <mergeCell ref="A6:C6"/>
    <mergeCell ref="A8:C8"/>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tabSelected="1" view="pageBreakPreview" zoomScale="80" zoomScaleNormal="80" zoomScaleSheetLayoutView="80" workbookViewId="0" topLeftCell="A1">
      <selection activeCell="E21" sqref="E21"/>
    </sheetView>
  </sheetViews>
  <sheetFormatPr defaultColWidth="9.140625" defaultRowHeight="12.75"/>
  <cols>
    <col min="1" max="1" width="4.28125" style="180" bestFit="1" customWidth="1"/>
    <col min="2" max="2" width="30.00390625" style="181" bestFit="1" customWidth="1"/>
    <col min="3" max="3" width="68.28125" style="180" customWidth="1"/>
    <col min="4" max="4" width="20.421875" style="180" customWidth="1"/>
    <col min="5" max="5" width="22.28125" style="180" customWidth="1"/>
    <col min="6" max="16384" width="9.140625" style="180" customWidth="1"/>
  </cols>
  <sheetData>
    <row r="1" spans="1:5" ht="12.75">
      <c r="A1" s="302" t="s">
        <v>437</v>
      </c>
      <c r="B1" s="302"/>
      <c r="C1" s="302"/>
      <c r="D1" s="302"/>
      <c r="E1" s="302"/>
    </row>
    <row r="2" ht="13.5" thickBot="1"/>
    <row r="3" spans="1:5" ht="25.5">
      <c r="A3" s="182" t="s">
        <v>6</v>
      </c>
      <c r="B3" s="183" t="s">
        <v>424</v>
      </c>
      <c r="C3" s="183" t="s">
        <v>425</v>
      </c>
      <c r="D3" s="183" t="s">
        <v>426</v>
      </c>
      <c r="E3" s="184" t="s">
        <v>427</v>
      </c>
    </row>
    <row r="4" spans="1:5" ht="12.75">
      <c r="A4" s="303" t="s">
        <v>428</v>
      </c>
      <c r="B4" s="304"/>
      <c r="C4" s="304"/>
      <c r="D4" s="304"/>
      <c r="E4" s="305"/>
    </row>
    <row r="5" spans="1:5" ht="12.75">
      <c r="A5" s="307" t="s">
        <v>32</v>
      </c>
      <c r="B5" s="308" t="s">
        <v>436</v>
      </c>
      <c r="C5" s="308" t="s">
        <v>435</v>
      </c>
      <c r="D5" s="309">
        <v>1849</v>
      </c>
      <c r="E5" s="310">
        <v>0</v>
      </c>
    </row>
    <row r="6" spans="1:5" ht="25.5">
      <c r="A6" s="307" t="s">
        <v>62</v>
      </c>
      <c r="B6" s="308" t="s">
        <v>514</v>
      </c>
      <c r="C6" s="308" t="s">
        <v>515</v>
      </c>
      <c r="D6" s="309">
        <v>1574.4</v>
      </c>
      <c r="E6" s="310">
        <v>0</v>
      </c>
    </row>
    <row r="7" spans="1:5" ht="12.75">
      <c r="A7" s="303" t="s">
        <v>429</v>
      </c>
      <c r="B7" s="304"/>
      <c r="C7" s="304"/>
      <c r="D7" s="304"/>
      <c r="E7" s="305"/>
    </row>
    <row r="8" spans="1:5" ht="12.75">
      <c r="A8" s="185" t="s">
        <v>32</v>
      </c>
      <c r="B8" s="186" t="s">
        <v>433</v>
      </c>
      <c r="C8" s="186" t="s">
        <v>25</v>
      </c>
      <c r="D8" s="188">
        <v>1351</v>
      </c>
      <c r="E8" s="187">
        <v>0</v>
      </c>
    </row>
    <row r="9" spans="1:5" ht="12.75">
      <c r="A9" s="185" t="s">
        <v>62</v>
      </c>
      <c r="B9" s="186" t="s">
        <v>430</v>
      </c>
      <c r="C9" s="186" t="s">
        <v>434</v>
      </c>
      <c r="D9" s="188">
        <v>695.56</v>
      </c>
      <c r="E9" s="187">
        <v>0</v>
      </c>
    </row>
    <row r="10" spans="1:5" ht="12.75">
      <c r="A10" s="185" t="s">
        <v>63</v>
      </c>
      <c r="B10" s="186" t="s">
        <v>430</v>
      </c>
      <c r="C10" s="186" t="s">
        <v>434</v>
      </c>
      <c r="D10" s="188">
        <v>519.37</v>
      </c>
      <c r="E10" s="187">
        <v>0</v>
      </c>
    </row>
    <row r="11" spans="1:5" ht="12.75">
      <c r="A11" s="185" t="s">
        <v>64</v>
      </c>
      <c r="B11" s="186" t="s">
        <v>430</v>
      </c>
      <c r="C11" s="186" t="s">
        <v>434</v>
      </c>
      <c r="D11" s="188">
        <v>1347.65</v>
      </c>
      <c r="E11" s="187">
        <v>2070.58</v>
      </c>
    </row>
    <row r="12" spans="1:5" ht="12.75">
      <c r="A12" s="303" t="s">
        <v>431</v>
      </c>
      <c r="B12" s="304"/>
      <c r="C12" s="304"/>
      <c r="D12" s="304"/>
      <c r="E12" s="305"/>
    </row>
    <row r="13" spans="1:5" ht="13.5" thickBot="1">
      <c r="A13" s="207" t="s">
        <v>32</v>
      </c>
      <c r="B13" s="208" t="s">
        <v>296</v>
      </c>
      <c r="C13" s="208" t="s">
        <v>504</v>
      </c>
      <c r="D13" s="209">
        <v>795.27</v>
      </c>
      <c r="E13" s="210">
        <v>0</v>
      </c>
    </row>
    <row r="15" spans="1:5" ht="12.75">
      <c r="A15" s="306" t="s">
        <v>432</v>
      </c>
      <c r="B15" s="306"/>
      <c r="C15" s="306"/>
      <c r="D15" s="306"/>
      <c r="E15" s="306"/>
    </row>
  </sheetData>
  <sheetProtection/>
  <mergeCells count="5">
    <mergeCell ref="A1:E1"/>
    <mergeCell ref="A4:E4"/>
    <mergeCell ref="A7:E7"/>
    <mergeCell ref="A12:E12"/>
    <mergeCell ref="A15:E15"/>
  </mergeCells>
  <printOptions/>
  <pageMargins left="0.7" right="0.7" top="0.75" bottom="0.75" header="0.3" footer="0.3"/>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artur.gazdulski</cp:lastModifiedBy>
  <cp:lastPrinted>2020-10-06T09:10:44Z</cp:lastPrinted>
  <dcterms:created xsi:type="dcterms:W3CDTF">2004-04-21T13:58:08Z</dcterms:created>
  <dcterms:modified xsi:type="dcterms:W3CDTF">2020-10-22T07:50:01Z</dcterms:modified>
  <cp:category/>
  <cp:version/>
  <cp:contentType/>
  <cp:contentStatus/>
</cp:coreProperties>
</file>